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ZVJEŠTAJI 2023\"/>
    </mc:Choice>
  </mc:AlternateContent>
  <bookViews>
    <workbookView xWindow="-105" yWindow="-105" windowWidth="23250" windowHeight="12450" activeTab="7"/>
  </bookViews>
  <sheets>
    <sheet name="Izvršenje po programskoj kl" sheetId="9" r:id="rId1"/>
    <sheet name="Izvršenje po organizacijskoj kl" sheetId="2" r:id="rId2"/>
    <sheet name="Račun financiranja prema izvori" sheetId="3" r:id="rId3"/>
    <sheet name="Račun financiranja prema ekonom" sheetId="4" r:id="rId4"/>
    <sheet name="Rashodi prema funkcijskoj klasi" sheetId="5" r:id="rId5"/>
    <sheet name="Prihodi i rashodi prema izvorim" sheetId="6" r:id="rId6"/>
    <sheet name="Prihodi i rashodi prema ekonoms" sheetId="7" r:id="rId7"/>
    <sheet name="Izvještaj o izvršenju plana" sheetId="8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8" l="1"/>
  <c r="B25" i="8"/>
  <c r="C24" i="8"/>
  <c r="D24" i="8"/>
  <c r="E24" i="8"/>
  <c r="B24" i="8"/>
  <c r="E20" i="8"/>
  <c r="B20" i="8"/>
  <c r="C19" i="8"/>
  <c r="D19" i="8"/>
  <c r="E19" i="8"/>
  <c r="B19" i="8"/>
  <c r="C16" i="8"/>
  <c r="C20" i="8" s="1"/>
  <c r="C25" i="8" s="1"/>
  <c r="D16" i="8"/>
  <c r="E16" i="8"/>
  <c r="B16" i="8"/>
  <c r="G23" i="8"/>
  <c r="G22" i="8"/>
  <c r="G18" i="8"/>
  <c r="G17" i="8"/>
  <c r="G15" i="8"/>
  <c r="F23" i="8"/>
  <c r="F22" i="8"/>
  <c r="F18" i="8"/>
  <c r="F17" i="8"/>
  <c r="F15" i="8"/>
  <c r="G14" i="8"/>
  <c r="F14" i="8"/>
  <c r="H268" i="7"/>
  <c r="H267" i="7"/>
  <c r="H266" i="7"/>
  <c r="H264" i="7"/>
  <c r="H263" i="7"/>
  <c r="H261" i="7"/>
  <c r="H259" i="7"/>
  <c r="H258" i="7"/>
  <c r="H256" i="7"/>
  <c r="H255" i="7"/>
  <c r="H254" i="7"/>
  <c r="H251" i="7"/>
  <c r="H250" i="7"/>
  <c r="H249" i="7"/>
  <c r="H248" i="7"/>
  <c r="H247" i="7"/>
  <c r="H244" i="7"/>
  <c r="H243" i="7"/>
  <c r="H242" i="7"/>
  <c r="H241" i="7"/>
  <c r="H239" i="7"/>
  <c r="H237" i="7"/>
  <c r="H234" i="7"/>
  <c r="H233" i="7"/>
  <c r="H232" i="7"/>
  <c r="H230" i="7"/>
  <c r="H229" i="7"/>
  <c r="H227" i="7"/>
  <c r="H225" i="7"/>
  <c r="H224" i="7"/>
  <c r="H221" i="7"/>
  <c r="H219" i="7"/>
  <c r="H216" i="7"/>
  <c r="H215" i="7"/>
  <c r="H214" i="7"/>
  <c r="H212" i="7"/>
  <c r="H210" i="7"/>
  <c r="H209" i="7"/>
  <c r="H208" i="7"/>
  <c r="H207" i="7"/>
  <c r="H206" i="7"/>
  <c r="H205" i="7"/>
  <c r="H203" i="7"/>
  <c r="H201" i="7"/>
  <c r="H199" i="7"/>
  <c r="H198" i="7"/>
  <c r="H197" i="7"/>
  <c r="H195" i="7"/>
  <c r="H192" i="7"/>
  <c r="H189" i="7"/>
  <c r="H188" i="7"/>
  <c r="H187" i="7"/>
  <c r="H186" i="7"/>
  <c r="H184" i="7"/>
  <c r="H182" i="7"/>
  <c r="H181" i="7"/>
  <c r="H180" i="7"/>
  <c r="H179" i="7"/>
  <c r="H178" i="7"/>
  <c r="H177" i="7"/>
  <c r="H175" i="7"/>
  <c r="H174" i="7"/>
  <c r="H173" i="7"/>
  <c r="H171" i="7"/>
  <c r="H170" i="7"/>
  <c r="H169" i="7"/>
  <c r="H168" i="7"/>
  <c r="H166" i="7"/>
  <c r="H165" i="7"/>
  <c r="H164" i="7"/>
  <c r="H163" i="7"/>
  <c r="H162" i="7"/>
  <c r="H161" i="7"/>
  <c r="H159" i="7"/>
  <c r="H158" i="7"/>
  <c r="H156" i="7"/>
  <c r="H155" i="7"/>
  <c r="H154" i="7"/>
  <c r="H153" i="7"/>
  <c r="H151" i="7"/>
  <c r="H150" i="7"/>
  <c r="H149" i="7"/>
  <c r="H148" i="7"/>
  <c r="H145" i="7"/>
  <c r="H143" i="7"/>
  <c r="H142" i="7"/>
  <c r="H140" i="7"/>
  <c r="H139" i="7"/>
  <c r="H137" i="7"/>
  <c r="H136" i="7"/>
  <c r="H135" i="7"/>
  <c r="H133" i="7"/>
  <c r="H132" i="7"/>
  <c r="H130" i="7"/>
  <c r="H129" i="7"/>
  <c r="H128" i="7"/>
  <c r="H127" i="7"/>
  <c r="H126" i="7"/>
  <c r="H123" i="7"/>
  <c r="H121" i="7"/>
  <c r="H120" i="7"/>
  <c r="H118" i="7"/>
  <c r="H117" i="7"/>
  <c r="H115" i="7"/>
  <c r="H114" i="7"/>
  <c r="H113" i="7"/>
  <c r="H112" i="7"/>
  <c r="H111" i="7"/>
  <c r="H110" i="7"/>
  <c r="H109" i="7"/>
  <c r="H106" i="7"/>
  <c r="H105" i="7"/>
  <c r="H104" i="7"/>
  <c r="H103" i="7"/>
  <c r="H100" i="7"/>
  <c r="H99" i="7"/>
  <c r="H98" i="7"/>
  <c r="H97" i="7"/>
  <c r="H96" i="7"/>
  <c r="H95" i="7"/>
  <c r="H92" i="7"/>
  <c r="H91" i="7"/>
  <c r="H90" i="7"/>
  <c r="H87" i="7"/>
  <c r="H86" i="7"/>
  <c r="H85" i="7"/>
  <c r="H84" i="7"/>
  <c r="H81" i="7"/>
  <c r="H80" i="7"/>
  <c r="H79" i="7"/>
  <c r="H78" i="7"/>
  <c r="H77" i="7"/>
  <c r="H76" i="7"/>
  <c r="H73" i="7"/>
  <c r="H72" i="7"/>
  <c r="H71" i="7"/>
  <c r="H70" i="7"/>
  <c r="H69" i="7"/>
  <c r="H68" i="7"/>
  <c r="H67" i="7"/>
  <c r="H66" i="7"/>
  <c r="H65" i="7"/>
  <c r="H64" i="7"/>
  <c r="H63" i="7"/>
  <c r="H60" i="7"/>
  <c r="H59" i="7"/>
  <c r="H56" i="7"/>
  <c r="H55" i="7"/>
  <c r="H52" i="7"/>
  <c r="H51" i="7"/>
  <c r="H49" i="7"/>
  <c r="H46" i="7"/>
  <c r="H45" i="7"/>
  <c r="H43" i="7"/>
  <c r="H40" i="7"/>
  <c r="H39" i="7"/>
  <c r="H38" i="7"/>
  <c r="H37" i="7"/>
  <c r="H36" i="7"/>
  <c r="H33" i="7"/>
  <c r="H32" i="7"/>
  <c r="H30" i="7"/>
  <c r="H29" i="7"/>
  <c r="H26" i="7"/>
  <c r="H25" i="7"/>
  <c r="H24" i="7"/>
  <c r="H23" i="7"/>
  <c r="H19" i="7"/>
  <c r="H17" i="7"/>
  <c r="H14" i="7"/>
  <c r="H13" i="7"/>
  <c r="H12" i="7"/>
  <c r="H9" i="7"/>
  <c r="G267" i="7"/>
  <c r="G266" i="7"/>
  <c r="G265" i="7"/>
  <c r="G264" i="7"/>
  <c r="G263" i="7"/>
  <c r="G262" i="7"/>
  <c r="G261" i="7"/>
  <c r="G259" i="7"/>
  <c r="G258" i="7"/>
  <c r="G257" i="7"/>
  <c r="G256" i="7"/>
  <c r="G255" i="7"/>
  <c r="G254" i="7"/>
  <c r="G253" i="7"/>
  <c r="G252" i="7"/>
  <c r="G251" i="7"/>
  <c r="G250" i="7"/>
  <c r="G249" i="7"/>
  <c r="G248" i="7"/>
  <c r="G247" i="7"/>
  <c r="G246" i="7"/>
  <c r="G245" i="7"/>
  <c r="G244" i="7"/>
  <c r="G243" i="7"/>
  <c r="G242" i="7"/>
  <c r="G241" i="7"/>
  <c r="G240" i="7"/>
  <c r="G239" i="7"/>
  <c r="G238" i="7"/>
  <c r="G237" i="7"/>
  <c r="G234" i="7"/>
  <c r="G233" i="7"/>
  <c r="G232" i="7"/>
  <c r="G231" i="7"/>
  <c r="G230" i="7"/>
  <c r="G229" i="7"/>
  <c r="G228" i="7"/>
  <c r="G227" i="7"/>
  <c r="G226" i="7"/>
  <c r="G225" i="7"/>
  <c r="G224" i="7"/>
  <c r="G223" i="7"/>
  <c r="G222" i="7"/>
  <c r="G221" i="7"/>
  <c r="G220" i="7"/>
  <c r="G219" i="7"/>
  <c r="G218" i="7"/>
  <c r="G217" i="7"/>
  <c r="G216" i="7"/>
  <c r="G215" i="7"/>
  <c r="G214" i="7"/>
  <c r="G213" i="7"/>
  <c r="G212" i="7"/>
  <c r="G210" i="7"/>
  <c r="G209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89" i="7"/>
  <c r="G188" i="7"/>
  <c r="G187" i="7"/>
  <c r="G186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19" i="7"/>
  <c r="G17" i="7"/>
  <c r="G16" i="7"/>
  <c r="G15" i="7"/>
  <c r="G14" i="7"/>
  <c r="G13" i="7"/>
  <c r="G12" i="7"/>
  <c r="G11" i="7"/>
  <c r="G10" i="7"/>
  <c r="G9" i="7"/>
  <c r="H8" i="7"/>
  <c r="G8" i="7"/>
  <c r="F248" i="7"/>
  <c r="C248" i="7"/>
  <c r="E86" i="7"/>
  <c r="D86" i="7"/>
  <c r="F238" i="7"/>
  <c r="C238" i="7"/>
  <c r="F217" i="7"/>
  <c r="C217" i="7"/>
  <c r="C107" i="7"/>
  <c r="F107" i="7"/>
  <c r="C53" i="7"/>
  <c r="F53" i="7"/>
  <c r="F20" i="7"/>
  <c r="C20" i="7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F60" i="6"/>
  <c r="F59" i="6"/>
  <c r="F58" i="6"/>
  <c r="F57" i="6"/>
  <c r="F56" i="6"/>
  <c r="F55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G35" i="6"/>
  <c r="F35" i="6"/>
  <c r="C56" i="6"/>
  <c r="D56" i="6"/>
  <c r="E56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F33" i="6"/>
  <c r="F32" i="6"/>
  <c r="F31" i="6"/>
  <c r="F30" i="6"/>
  <c r="F29" i="6"/>
  <c r="F28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G8" i="6"/>
  <c r="F8" i="6"/>
  <c r="C21" i="6"/>
  <c r="C8" i="6" s="1"/>
  <c r="D21" i="6"/>
  <c r="D8" i="6" s="1"/>
  <c r="E21" i="6"/>
  <c r="E8" i="6"/>
  <c r="E31" i="6"/>
  <c r="C32" i="6"/>
  <c r="C31" i="6" s="1"/>
  <c r="D32" i="6"/>
  <c r="D31" i="6" s="1"/>
  <c r="E32" i="6"/>
  <c r="B32" i="6"/>
  <c r="B31" i="6"/>
  <c r="U20" i="4"/>
  <c r="U19" i="4"/>
  <c r="U18" i="4"/>
  <c r="U17" i="4"/>
  <c r="U16" i="4"/>
  <c r="U15" i="4"/>
  <c r="U14" i="4"/>
  <c r="U11" i="4"/>
  <c r="U10" i="4"/>
  <c r="U9" i="4"/>
  <c r="S20" i="4"/>
  <c r="S17" i="4"/>
  <c r="S16" i="4"/>
  <c r="S15" i="4"/>
  <c r="S14" i="4"/>
  <c r="S13" i="4"/>
  <c r="S12" i="4"/>
  <c r="S9" i="4"/>
  <c r="S8" i="4"/>
  <c r="U8" i="4"/>
  <c r="U21" i="3"/>
  <c r="U14" i="3"/>
  <c r="U13" i="3"/>
  <c r="U12" i="3"/>
  <c r="U11" i="3"/>
  <c r="U10" i="3"/>
  <c r="U9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U8" i="3"/>
  <c r="W8" i="3"/>
  <c r="V10" i="2"/>
  <c r="V9" i="2"/>
  <c r="V8" i="2"/>
  <c r="M9" i="4"/>
  <c r="Q9" i="4"/>
  <c r="M12" i="4"/>
  <c r="O12" i="4"/>
  <c r="Q12" i="4"/>
  <c r="K12" i="4"/>
  <c r="K9" i="4" s="1"/>
  <c r="M18" i="4"/>
  <c r="O18" i="4"/>
  <c r="Q18" i="4"/>
  <c r="K18" i="4"/>
  <c r="K15" i="4" s="1"/>
  <c r="Q17" i="4"/>
  <c r="Q16" i="4" s="1"/>
  <c r="O17" i="4"/>
  <c r="O16" i="4" s="1"/>
  <c r="M17" i="4"/>
  <c r="M16" i="4" s="1"/>
  <c r="K16" i="4"/>
  <c r="M10" i="4"/>
  <c r="O10" i="4"/>
  <c r="Q10" i="4"/>
  <c r="M21" i="3"/>
  <c r="S21" i="3"/>
  <c r="Q21" i="3"/>
  <c r="O21" i="3"/>
  <c r="Q12" i="3"/>
  <c r="S16" i="3"/>
  <c r="Q16" i="3"/>
  <c r="O16" i="3"/>
  <c r="O15" i="3" s="1"/>
  <c r="O12" i="3" s="1"/>
  <c r="M16" i="3"/>
  <c r="S15" i="3"/>
  <c r="Q15" i="3"/>
  <c r="M15" i="3"/>
  <c r="S19" i="3"/>
  <c r="Q19" i="3"/>
  <c r="O19" i="3"/>
  <c r="M19" i="3"/>
  <c r="S18" i="3"/>
  <c r="Q18" i="3"/>
  <c r="O18" i="3"/>
  <c r="M18" i="3"/>
  <c r="D20" i="8" l="1"/>
  <c r="D25" i="8" s="1"/>
  <c r="Q8" i="4"/>
  <c r="O9" i="4"/>
  <c r="O8" i="4" s="1"/>
  <c r="M8" i="4"/>
  <c r="Q15" i="4"/>
  <c r="Q14" i="4" s="1"/>
  <c r="O15" i="4"/>
  <c r="O14" i="4" s="1"/>
  <c r="M15" i="4"/>
  <c r="M14" i="4" s="1"/>
  <c r="K14" i="4"/>
  <c r="S12" i="3"/>
  <c r="Q182" i="9"/>
  <c r="Q175" i="9"/>
  <c r="Q70" i="9"/>
  <c r="Q44" i="9"/>
  <c r="Q40" i="9"/>
  <c r="Q34" i="9"/>
  <c r="M194" i="9"/>
  <c r="M193" i="9"/>
  <c r="M189" i="9"/>
  <c r="M188" i="9"/>
  <c r="M174" i="9"/>
  <c r="M159" i="9"/>
  <c r="M152" i="9"/>
  <c r="M151" i="9"/>
  <c r="M127" i="9"/>
  <c r="M126" i="9" s="1"/>
  <c r="M76" i="9"/>
  <c r="M75" i="9" s="1"/>
  <c r="M51" i="9" s="1"/>
  <c r="M50" i="9" s="1"/>
  <c r="M63" i="9"/>
  <c r="M62" i="9"/>
  <c r="M52" i="9"/>
  <c r="M29" i="9"/>
  <c r="M28" i="9" s="1"/>
  <c r="M13" i="9"/>
  <c r="M12" i="9"/>
  <c r="O196" i="9"/>
  <c r="O194" i="9" s="1"/>
  <c r="O193" i="9" s="1"/>
  <c r="Q193" i="9" s="1"/>
  <c r="K194" i="9"/>
  <c r="O191" i="9"/>
  <c r="O190" i="9" s="1"/>
  <c r="K189" i="9"/>
  <c r="O175" i="9"/>
  <c r="O176" i="9"/>
  <c r="O179" i="9"/>
  <c r="O178" i="9" s="1"/>
  <c r="Q178" i="9" s="1"/>
  <c r="O183" i="9"/>
  <c r="O182" i="9" s="1"/>
  <c r="O186" i="9"/>
  <c r="O185" i="9" s="1"/>
  <c r="Q185" i="9" s="1"/>
  <c r="K174" i="9"/>
  <c r="O161" i="9"/>
  <c r="O165" i="9"/>
  <c r="O167" i="9"/>
  <c r="O171" i="9"/>
  <c r="O170" i="9" s="1"/>
  <c r="Q170" i="9" s="1"/>
  <c r="K159" i="9"/>
  <c r="O154" i="9"/>
  <c r="O153" i="9" s="1"/>
  <c r="Q153" i="9" s="1"/>
  <c r="O157" i="9"/>
  <c r="O156" i="9" s="1"/>
  <c r="Q156" i="9" s="1"/>
  <c r="K152" i="9"/>
  <c r="O129" i="9"/>
  <c r="O133" i="9"/>
  <c r="O136" i="9"/>
  <c r="O141" i="9"/>
  <c r="O149" i="9"/>
  <c r="O148" i="9" s="1"/>
  <c r="Q148" i="9" s="1"/>
  <c r="K127" i="9"/>
  <c r="O78" i="9"/>
  <c r="O82" i="9"/>
  <c r="O85" i="9"/>
  <c r="O91" i="9"/>
  <c r="O101" i="9"/>
  <c r="O103" i="9"/>
  <c r="O106" i="9"/>
  <c r="O108" i="9"/>
  <c r="O114" i="9"/>
  <c r="O113" i="9" s="1"/>
  <c r="Q113" i="9" s="1"/>
  <c r="O117" i="9"/>
  <c r="O116" i="9" s="1"/>
  <c r="Q116" i="9" s="1"/>
  <c r="O124" i="9"/>
  <c r="K76" i="9"/>
  <c r="O65" i="9"/>
  <c r="O68" i="9"/>
  <c r="O71" i="9"/>
  <c r="O70" i="9" s="1"/>
  <c r="K63" i="9"/>
  <c r="O54" i="9"/>
  <c r="O57" i="9"/>
  <c r="O56" i="9" s="1"/>
  <c r="Q56" i="9" s="1"/>
  <c r="O60" i="9"/>
  <c r="O59" i="9" s="1"/>
  <c r="K52" i="9"/>
  <c r="O31" i="9"/>
  <c r="O30" i="9" s="1"/>
  <c r="Q30" i="9" s="1"/>
  <c r="O35" i="9"/>
  <c r="O34" i="9" s="1"/>
  <c r="O38" i="9"/>
  <c r="O37" i="9" s="1"/>
  <c r="Q37" i="9" s="1"/>
  <c r="O41" i="9"/>
  <c r="O40" i="9" s="1"/>
  <c r="O45" i="9"/>
  <c r="O44" i="9" s="1"/>
  <c r="O48" i="9"/>
  <c r="O47" i="9" s="1"/>
  <c r="Q47" i="9" s="1"/>
  <c r="K29" i="9"/>
  <c r="O22" i="9"/>
  <c r="O21" i="9" s="1"/>
  <c r="O15" i="9"/>
  <c r="O18" i="9"/>
  <c r="O25" i="9"/>
  <c r="O24" i="9" s="1"/>
  <c r="K13" i="9"/>
  <c r="O189" i="9" l="1"/>
  <c r="Q189" i="9" s="1"/>
  <c r="Q190" i="9"/>
  <c r="M11" i="9"/>
  <c r="M10" i="9" s="1"/>
  <c r="O105" i="9"/>
  <c r="Q105" i="9" s="1"/>
  <c r="M27" i="9"/>
  <c r="Q108" i="9"/>
  <c r="Q194" i="9"/>
  <c r="O195" i="9"/>
  <c r="Q195" i="9" s="1"/>
  <c r="O174" i="9"/>
  <c r="Q174" i="9" s="1"/>
  <c r="O160" i="9"/>
  <c r="Q160" i="9" s="1"/>
  <c r="O152" i="9"/>
  <c r="Q152" i="9" s="1"/>
  <c r="O135" i="9"/>
  <c r="Q135" i="9" s="1"/>
  <c r="O128" i="9"/>
  <c r="Q128" i="9" s="1"/>
  <c r="O77" i="9"/>
  <c r="Q77" i="9" s="1"/>
  <c r="O123" i="9"/>
  <c r="Q123" i="9" s="1"/>
  <c r="O84" i="9"/>
  <c r="Q84" i="9" s="1"/>
  <c r="O64" i="9"/>
  <c r="O53" i="9"/>
  <c r="O29" i="9"/>
  <c r="Q29" i="9" s="1"/>
  <c r="O14" i="9"/>
  <c r="O13" i="9" s="1"/>
  <c r="K27" i="9"/>
  <c r="K62" i="9"/>
  <c r="K75" i="9"/>
  <c r="K126" i="9"/>
  <c r="K188" i="9"/>
  <c r="K193" i="9"/>
  <c r="O63" i="9" l="1"/>
  <c r="Q63" i="9" s="1"/>
  <c r="Q64" i="9"/>
  <c r="O127" i="9"/>
  <c r="Q127" i="9" s="1"/>
  <c r="O76" i="9"/>
  <c r="Q76" i="9" s="1"/>
  <c r="O52" i="9"/>
  <c r="Q52" i="9" s="1"/>
  <c r="K11" i="9"/>
  <c r="K151" i="9"/>
  <c r="K28" i="9"/>
  <c r="K12" i="9"/>
  <c r="O159" i="9"/>
  <c r="Q159" i="9" s="1"/>
  <c r="K51" i="9" l="1"/>
  <c r="K50" i="9" s="1"/>
  <c r="K10" i="9" s="1"/>
  <c r="O28" i="9"/>
  <c r="Q28" i="9" s="1"/>
  <c r="O27" i="9"/>
  <c r="Q27" i="9" s="1"/>
  <c r="O12" i="9"/>
  <c r="O62" i="9"/>
  <c r="Q62" i="9" s="1"/>
  <c r="O11" i="9"/>
  <c r="Q11" i="9" s="1"/>
  <c r="O75" i="9"/>
  <c r="Q75" i="9" s="1"/>
  <c r="O126" i="9"/>
  <c r="Q126" i="9" s="1"/>
  <c r="O151" i="9"/>
  <c r="Q151" i="9" s="1"/>
  <c r="O188" i="9"/>
  <c r="Q188" i="9" s="1"/>
  <c r="O51" i="9" l="1"/>
  <c r="Q51" i="9" s="1"/>
  <c r="O50" i="9" l="1"/>
  <c r="O10" i="9" l="1"/>
  <c r="Q10" i="9" s="1"/>
  <c r="Q50" i="9"/>
  <c r="B56" i="6" l="1"/>
  <c r="F19" i="8" l="1"/>
  <c r="C59" i="6"/>
  <c r="C58" i="6" s="1"/>
  <c r="D59" i="6"/>
  <c r="E59" i="6"/>
  <c r="D58" i="6"/>
  <c r="E58" i="6"/>
  <c r="C55" i="6"/>
  <c r="D55" i="6"/>
  <c r="E55" i="6"/>
  <c r="C53" i="6"/>
  <c r="D53" i="6"/>
  <c r="D48" i="6" s="1"/>
  <c r="E53" i="6"/>
  <c r="C51" i="6"/>
  <c r="D51" i="6"/>
  <c r="E51" i="6"/>
  <c r="C49" i="6"/>
  <c r="D49" i="6"/>
  <c r="E49" i="6"/>
  <c r="C46" i="6"/>
  <c r="C45" i="6" s="1"/>
  <c r="D46" i="6"/>
  <c r="E46" i="6"/>
  <c r="D45" i="6"/>
  <c r="E45" i="6"/>
  <c r="C43" i="6"/>
  <c r="C42" i="6" s="1"/>
  <c r="D43" i="6"/>
  <c r="D42" i="6" s="1"/>
  <c r="E43" i="6"/>
  <c r="E42" i="6" s="1"/>
  <c r="C40" i="6"/>
  <c r="D40" i="6"/>
  <c r="E40" i="6"/>
  <c r="E39" i="6" s="1"/>
  <c r="C39" i="6"/>
  <c r="D39" i="6"/>
  <c r="C36" i="6"/>
  <c r="D36" i="6"/>
  <c r="E36" i="6"/>
  <c r="B59" i="6"/>
  <c r="B58" i="6" s="1"/>
  <c r="B55" i="6"/>
  <c r="B53" i="6"/>
  <c r="B51" i="6"/>
  <c r="B49" i="6"/>
  <c r="B46" i="6"/>
  <c r="B45" i="6" s="1"/>
  <c r="B43" i="6"/>
  <c r="B42" i="6" s="1"/>
  <c r="B40" i="6"/>
  <c r="B39" i="6" s="1"/>
  <c r="B36" i="6"/>
  <c r="C29" i="6"/>
  <c r="D29" i="6"/>
  <c r="D28" i="6" s="1"/>
  <c r="E29" i="6"/>
  <c r="E28" i="6" s="1"/>
  <c r="C28" i="6"/>
  <c r="C26" i="6"/>
  <c r="D26" i="6"/>
  <c r="E26" i="6"/>
  <c r="C24" i="6"/>
  <c r="D24" i="6"/>
  <c r="E24" i="6"/>
  <c r="C22" i="6"/>
  <c r="D22" i="6"/>
  <c r="E22" i="6"/>
  <c r="B29" i="6"/>
  <c r="B28" i="6" s="1"/>
  <c r="B26" i="6"/>
  <c r="B24" i="6"/>
  <c r="B22" i="6"/>
  <c r="B21" i="6" s="1"/>
  <c r="C19" i="6"/>
  <c r="C18" i="6" s="1"/>
  <c r="D19" i="6"/>
  <c r="D18" i="6" s="1"/>
  <c r="E19" i="6"/>
  <c r="B19" i="6"/>
  <c r="B18" i="6" s="1"/>
  <c r="C16" i="6"/>
  <c r="C15" i="6" s="1"/>
  <c r="D16" i="6"/>
  <c r="D15" i="6" s="1"/>
  <c r="E16" i="6"/>
  <c r="E15" i="6" s="1"/>
  <c r="B16" i="6"/>
  <c r="B15" i="6" s="1"/>
  <c r="C13" i="6"/>
  <c r="C12" i="6" s="1"/>
  <c r="D13" i="6"/>
  <c r="D12" i="6" s="1"/>
  <c r="E13" i="6"/>
  <c r="E12" i="6" s="1"/>
  <c r="B13" i="6"/>
  <c r="B12" i="6" s="1"/>
  <c r="C9" i="6"/>
  <c r="D9" i="6"/>
  <c r="E9" i="6"/>
  <c r="B9" i="6"/>
  <c r="H271" i="7"/>
  <c r="G271" i="7"/>
  <c r="F250" i="7"/>
  <c r="E250" i="7"/>
  <c r="E249" i="7" s="1"/>
  <c r="D250" i="7"/>
  <c r="D249" i="7" s="1"/>
  <c r="C250" i="7"/>
  <c r="C249" i="7" s="1"/>
  <c r="F245" i="7"/>
  <c r="F235" i="7"/>
  <c r="C236" i="7"/>
  <c r="F190" i="7"/>
  <c r="C190" i="7"/>
  <c r="F101" i="7"/>
  <c r="C101" i="7"/>
  <c r="F93" i="7"/>
  <c r="C93" i="7"/>
  <c r="F88" i="7"/>
  <c r="C88" i="7"/>
  <c r="F82" i="7"/>
  <c r="C82" i="7"/>
  <c r="F79" i="7"/>
  <c r="E79" i="7"/>
  <c r="E78" i="7" s="1"/>
  <c r="E77" i="7" s="1"/>
  <c r="D79" i="7"/>
  <c r="D78" i="7" s="1"/>
  <c r="D77" i="7" s="1"/>
  <c r="C79" i="7"/>
  <c r="C78" i="7" s="1"/>
  <c r="C77" i="7" s="1"/>
  <c r="F74" i="7"/>
  <c r="C74" i="7"/>
  <c r="C73" i="7" s="1"/>
  <c r="F61" i="7"/>
  <c r="C61" i="7"/>
  <c r="F34" i="7"/>
  <c r="F24" i="7"/>
  <c r="E24" i="7"/>
  <c r="D24" i="7"/>
  <c r="C24" i="7"/>
  <c r="F13" i="7"/>
  <c r="C13" i="7"/>
  <c r="T9" i="2"/>
  <c r="T8" i="2" s="1"/>
  <c r="R9" i="2"/>
  <c r="R8" i="2" s="1"/>
  <c r="P9" i="2"/>
  <c r="P8" i="2" s="1"/>
  <c r="I9" i="5"/>
  <c r="K9" i="5"/>
  <c r="K8" i="5" s="1"/>
  <c r="M9" i="5"/>
  <c r="Q9" i="5" s="1"/>
  <c r="I8" i="5"/>
  <c r="G9" i="5"/>
  <c r="G8" i="5" s="1"/>
  <c r="Q10" i="5"/>
  <c r="O10" i="5"/>
  <c r="K10" i="4"/>
  <c r="K8" i="4" s="1"/>
  <c r="G19" i="8" l="1"/>
  <c r="F24" i="8"/>
  <c r="G24" i="8"/>
  <c r="F16" i="8"/>
  <c r="G16" i="8"/>
  <c r="C269" i="7"/>
  <c r="C268" i="7" s="1"/>
  <c r="C235" i="7"/>
  <c r="C234" i="7" s="1"/>
  <c r="C245" i="7"/>
  <c r="C244" i="7" s="1"/>
  <c r="F249" i="7"/>
  <c r="F244" i="7"/>
  <c r="F73" i="7"/>
  <c r="F78" i="7"/>
  <c r="F81" i="7"/>
  <c r="F27" i="7"/>
  <c r="B8" i="6"/>
  <c r="K20" i="4"/>
  <c r="C48" i="6"/>
  <c r="C35" i="6" s="1"/>
  <c r="E48" i="6"/>
  <c r="E35" i="6" s="1"/>
  <c r="D35" i="6"/>
  <c r="B48" i="6"/>
  <c r="B35" i="6" s="1"/>
  <c r="E18" i="6"/>
  <c r="F124" i="7"/>
  <c r="F193" i="7"/>
  <c r="C10" i="7"/>
  <c r="C47" i="7"/>
  <c r="C252" i="7"/>
  <c r="F146" i="7"/>
  <c r="C124" i="7"/>
  <c r="F222" i="7"/>
  <c r="F15" i="7"/>
  <c r="C146" i="7"/>
  <c r="F252" i="7"/>
  <c r="F269" i="7"/>
  <c r="D243" i="7"/>
  <c r="F87" i="7"/>
  <c r="C193" i="7"/>
  <c r="E243" i="7"/>
  <c r="C222" i="7"/>
  <c r="C87" i="7"/>
  <c r="C27" i="7"/>
  <c r="C26" i="7" s="1"/>
  <c r="C52" i="7"/>
  <c r="F33" i="7"/>
  <c r="C81" i="7"/>
  <c r="F10" i="7"/>
  <c r="C34" i="7"/>
  <c r="C33" i="7" s="1"/>
  <c r="C41" i="7"/>
  <c r="C15" i="7"/>
  <c r="F47" i="7"/>
  <c r="F41" i="7"/>
  <c r="D76" i="7"/>
  <c r="E76" i="7"/>
  <c r="O9" i="5"/>
  <c r="M8" i="5"/>
  <c r="Q8" i="5" s="1"/>
  <c r="O20" i="4"/>
  <c r="Q20" i="4"/>
  <c r="M20" i="4"/>
  <c r="O13" i="3"/>
  <c r="Q13" i="3"/>
  <c r="S13" i="3"/>
  <c r="O10" i="3"/>
  <c r="O9" i="3" s="1"/>
  <c r="O8" i="3" s="1"/>
  <c r="Q10" i="3"/>
  <c r="S10" i="3"/>
  <c r="S9" i="3" s="1"/>
  <c r="S8" i="3" s="1"/>
  <c r="G20" i="8" l="1"/>
  <c r="F20" i="8"/>
  <c r="C243" i="7"/>
  <c r="F9" i="7"/>
  <c r="F26" i="7"/>
  <c r="F234" i="7"/>
  <c r="F77" i="7"/>
  <c r="C40" i="7"/>
  <c r="F52" i="7"/>
  <c r="F216" i="7"/>
  <c r="F106" i="7"/>
  <c r="F86" i="7" s="1"/>
  <c r="C9" i="7"/>
  <c r="C106" i="7"/>
  <c r="C86" i="7" s="1"/>
  <c r="C216" i="7"/>
  <c r="F268" i="7"/>
  <c r="D8" i="7"/>
  <c r="C76" i="7"/>
  <c r="F40" i="7"/>
  <c r="O8" i="5"/>
  <c r="Q9" i="3"/>
  <c r="Q8" i="3" s="1"/>
  <c r="C8" i="7" l="1"/>
  <c r="F8" i="7"/>
  <c r="F76" i="7"/>
  <c r="E8" i="7"/>
  <c r="F243" i="7"/>
  <c r="M13" i="3" l="1"/>
  <c r="M12" i="3" s="1"/>
  <c r="M10" i="3"/>
  <c r="M9" i="3" l="1"/>
  <c r="M8" i="3" s="1"/>
</calcChain>
</file>

<file path=xl/sharedStrings.xml><?xml version="1.0" encoding="utf-8"?>
<sst xmlns="http://schemas.openxmlformats.org/spreadsheetml/2006/main" count="1008" uniqueCount="480">
  <si>
    <t/>
  </si>
  <si>
    <t>Program: ZDRAVSTVENA ZAŠTITA - ZAKONSKI STANDARD</t>
  </si>
  <si>
    <t>K104000</t>
  </si>
  <si>
    <t>Kapitalni projekt: Izgradnja,investicije, ulaganje i opremanje zdrav. ustanova</t>
  </si>
  <si>
    <t>Izvor 1. OPĆI PRIHODI I PRIMICI</t>
  </si>
  <si>
    <t>Izvor 1.3. DECENTRALIZACIJA</t>
  </si>
  <si>
    <t>422</t>
  </si>
  <si>
    <t xml:space="preserve">Postrojenja i oprema                                                                                </t>
  </si>
  <si>
    <t>4221</t>
  </si>
  <si>
    <t xml:space="preserve">Uredska oprema i namještaj                                                                          </t>
  </si>
  <si>
    <t>4224</t>
  </si>
  <si>
    <t xml:space="preserve">Medicinska i laboratorijska oprema                                                                  </t>
  </si>
  <si>
    <t>4227</t>
  </si>
  <si>
    <t xml:space="preserve">Uređaji, strojevi i oprema za ostale namjene                                                        </t>
  </si>
  <si>
    <t>451</t>
  </si>
  <si>
    <t xml:space="preserve">Dodatna ulaganja na građevinskim objektima                                                          </t>
  </si>
  <si>
    <t>4511</t>
  </si>
  <si>
    <t>544</t>
  </si>
  <si>
    <t>5443</t>
  </si>
  <si>
    <t xml:space="preserve">Otplata glavnice primljenih kredita od tuzemnih kreditnih institucija izvan javnog sektora          </t>
  </si>
  <si>
    <t>1003</t>
  </si>
  <si>
    <t>Program: ZDRAVSTVENA ZAŠTITA - REDOVNA DJELATNOST</t>
  </si>
  <si>
    <t>A102000</t>
  </si>
  <si>
    <t>Aktivnost: Redovni poslovi zdravstvene zaštite</t>
  </si>
  <si>
    <t>Izvor 2. DONACIJE</t>
  </si>
  <si>
    <t>Izvor 2.1. DONACIJE</t>
  </si>
  <si>
    <t>321</t>
  </si>
  <si>
    <t xml:space="preserve">Naknade troškova zaposlenima                                                                        </t>
  </si>
  <si>
    <t>3213</t>
  </si>
  <si>
    <t xml:space="preserve">Stručno usavršavanje zaposlenika                                                                    </t>
  </si>
  <si>
    <t>322</t>
  </si>
  <si>
    <t xml:space="preserve">Rashodi za materijal i energiju                                                                     </t>
  </si>
  <si>
    <t>3222</t>
  </si>
  <si>
    <t xml:space="preserve">Materijal i sirovine                                                                                </t>
  </si>
  <si>
    <t>4223</t>
  </si>
  <si>
    <t xml:space="preserve">Oprema za održavanje i zaštitu                                                                      </t>
  </si>
  <si>
    <t>Izvor 3. VLASTITI PRIHODI</t>
  </si>
  <si>
    <t>Izvor 3.1. VLASTITI PRIHODI</t>
  </si>
  <si>
    <t>311</t>
  </si>
  <si>
    <t xml:space="preserve">Plaće (Bruto)                                                                                       </t>
  </si>
  <si>
    <t>3111</t>
  </si>
  <si>
    <t xml:space="preserve">Plaće za redovan rad                                                                                </t>
  </si>
  <si>
    <t xml:space="preserve">Ostali rashodi za zaposlene                                                                         </t>
  </si>
  <si>
    <t>313</t>
  </si>
  <si>
    <t xml:space="preserve">Doprinosi na plaće                                                                                  </t>
  </si>
  <si>
    <t>3132</t>
  </si>
  <si>
    <t xml:space="preserve">Doprinosi za obvezno zdravstveno osiguranje                                                         </t>
  </si>
  <si>
    <t>3221</t>
  </si>
  <si>
    <t xml:space="preserve">Uredski materijal i ostali materijalni rashodi                                                      </t>
  </si>
  <si>
    <t>3223</t>
  </si>
  <si>
    <t xml:space="preserve">Energija                                                                                            </t>
  </si>
  <si>
    <t>3224</t>
  </si>
  <si>
    <t xml:space="preserve">Materijal i dijelovi za tekuće i investicijsko održavanje                                           </t>
  </si>
  <si>
    <t>3225</t>
  </si>
  <si>
    <t xml:space="preserve">Sitni inventar i auto gume                                                                          </t>
  </si>
  <si>
    <t>3227</t>
  </si>
  <si>
    <t xml:space="preserve">Službena, radna i zaštitna odjeća i obuća                                                           </t>
  </si>
  <si>
    <t>323</t>
  </si>
  <si>
    <t xml:space="preserve">Rashodi za usluge                                                                                   </t>
  </si>
  <si>
    <t>3231</t>
  </si>
  <si>
    <t xml:space="preserve">Usluge telefona, pošte i prijevoza                                                                  </t>
  </si>
  <si>
    <t>3232</t>
  </si>
  <si>
    <t xml:space="preserve">Usluge tekućeg i investicijskog održavanja                                                          </t>
  </si>
  <si>
    <t>3233</t>
  </si>
  <si>
    <t xml:space="preserve">Usluge promidžbe i informiranja                                                                     </t>
  </si>
  <si>
    <t>3234</t>
  </si>
  <si>
    <t xml:space="preserve">Komunalne usluge                                                                                    </t>
  </si>
  <si>
    <t>3235</t>
  </si>
  <si>
    <t xml:space="preserve">Zakupnine i najamnine                                                                               </t>
  </si>
  <si>
    <t>3236</t>
  </si>
  <si>
    <t xml:space="preserve">Zdravstvene i veterinarske usluge                                                                   </t>
  </si>
  <si>
    <t>3237</t>
  </si>
  <si>
    <t xml:space="preserve">Intelektualne i osobne usluge                                                                       </t>
  </si>
  <si>
    <t>3238</t>
  </si>
  <si>
    <t xml:space="preserve">Računalne usluge                                                                                    </t>
  </si>
  <si>
    <t>3239</t>
  </si>
  <si>
    <t xml:space="preserve">Ostale usluge                                                                                       </t>
  </si>
  <si>
    <t>329</t>
  </si>
  <si>
    <t xml:space="preserve">Ostali nespomenuti rashodi poslovanja                                                               </t>
  </si>
  <si>
    <t>Troškovi sudskih postupaka</t>
  </si>
  <si>
    <t>343</t>
  </si>
  <si>
    <t xml:space="preserve">Ostali financijski rashodi                                                                          </t>
  </si>
  <si>
    <t>3431</t>
  </si>
  <si>
    <t xml:space="preserve">Bankarske usluge i usluge platnog prometa                                                           </t>
  </si>
  <si>
    <t>3433</t>
  </si>
  <si>
    <t xml:space="preserve">Zatezne kamate                                                                                      </t>
  </si>
  <si>
    <t>3434</t>
  </si>
  <si>
    <t xml:space="preserve">Ostali nespomenuti financijski rashodi                                                              </t>
  </si>
  <si>
    <t>412</t>
  </si>
  <si>
    <t xml:space="preserve">Nematerijalna imovina                                                                               </t>
  </si>
  <si>
    <t>4123</t>
  </si>
  <si>
    <t xml:space="preserve">Licence                                                                                             </t>
  </si>
  <si>
    <t>4222</t>
  </si>
  <si>
    <t xml:space="preserve">Komunikacijska oprema                                                                               </t>
  </si>
  <si>
    <t>Izvor 4. POSEBNE NAMJENE</t>
  </si>
  <si>
    <t>Izvor 4.3. POSEBNE NAMJENE</t>
  </si>
  <si>
    <t>3211</t>
  </si>
  <si>
    <t xml:space="preserve">Službena putovanja                                                                                  </t>
  </si>
  <si>
    <t>3212</t>
  </si>
  <si>
    <t xml:space="preserve">Naknade za prijevoz, za rad na terenu i odvojeni život                                              </t>
  </si>
  <si>
    <t>3291</t>
  </si>
  <si>
    <t xml:space="preserve">Naknade za rad predstavničkih i izvršnih tijela, povjerenstava i slično                             </t>
  </si>
  <si>
    <t>3292</t>
  </si>
  <si>
    <t xml:space="preserve">Premije osiguranja                                                                                  </t>
  </si>
  <si>
    <t>3293</t>
  </si>
  <si>
    <t xml:space="preserve">Reprezentacija                                                                                      </t>
  </si>
  <si>
    <t>3294</t>
  </si>
  <si>
    <t>3295</t>
  </si>
  <si>
    <t xml:space="preserve">Pristojbe i naknade                                                                                 </t>
  </si>
  <si>
    <t>3299</t>
  </si>
  <si>
    <t>Izvor 5. POMOĆI</t>
  </si>
  <si>
    <t>Izvor 5.2. MINISTARSTVO</t>
  </si>
  <si>
    <t>Izvor 5.6. HZZO</t>
  </si>
  <si>
    <t>Izvor 5.7. MINISTARSTVO-PRIJENOS EU</t>
  </si>
  <si>
    <t>Tekući prijenosi između proračunskih korisnika istog proračuna temeljem prijenosa EU sredstava</t>
  </si>
  <si>
    <t>Izvor 7. PRIHODI OD PRODAJE NEFINANCIJE  IMOVINE</t>
  </si>
  <si>
    <t>Izvor 7.1. PRIHODI OD PRODAJE NEFINANCIJSKE IMOVINE</t>
  </si>
  <si>
    <t>Izvršenje po programskoj klasifikaciji</t>
  </si>
  <si>
    <t>Organizacijska klasifikacija</t>
  </si>
  <si>
    <t>Izvori</t>
  </si>
  <si>
    <t>Projekt/Aktivnost</t>
  </si>
  <si>
    <t>VRSTA RASHODA I IZDATAKA</t>
  </si>
  <si>
    <t>Indeks 3/2</t>
  </si>
  <si>
    <t>1</t>
  </si>
  <si>
    <t>2</t>
  </si>
  <si>
    <t>3</t>
  </si>
  <si>
    <t>4</t>
  </si>
  <si>
    <t>UKUPNO RASHODI I IZDATCI</t>
  </si>
  <si>
    <t>Specijalna bolnica Krapinske Toplice</t>
  </si>
  <si>
    <t>Izvršenje po organizacijskoj klasifikaciji</t>
  </si>
  <si>
    <t>RGP</t>
  </si>
  <si>
    <t>Opis</t>
  </si>
  <si>
    <t>Glava</t>
  </si>
  <si>
    <t>00620</t>
  </si>
  <si>
    <t>ZDRAVSTVO</t>
  </si>
  <si>
    <t>Proračunski korisnik</t>
  </si>
  <si>
    <t>40711</t>
  </si>
  <si>
    <t>SB KRAPINSKE TOPLICE</t>
  </si>
  <si>
    <t>Račun financiranja prema izvorima</t>
  </si>
  <si>
    <t>Račun / opis</t>
  </si>
  <si>
    <t>Indeks  4/1</t>
  </si>
  <si>
    <t>Indeks  4/3</t>
  </si>
  <si>
    <t>B. RAČUN ZADUŽIVANJA FINANCIRANJA</t>
  </si>
  <si>
    <t>5</t>
  </si>
  <si>
    <t>6</t>
  </si>
  <si>
    <t xml:space="preserve"> UKUPNI PRIMICI</t>
  </si>
  <si>
    <t>1. OPĆI PRIHODI I PRIMICI</t>
  </si>
  <si>
    <t>8. NAMJENSKI PRIMICI OD ZADUŽIVANJA</t>
  </si>
  <si>
    <t>8.1. NAMJENSKI PRIMICI OD ZADUŽIVANJA</t>
  </si>
  <si>
    <t>8.1.1 NAMJENSKI PRIMICI OD ZADUŽIVANJA PK</t>
  </si>
  <si>
    <t xml:space="preserve"> UKUPNI IZDACI</t>
  </si>
  <si>
    <t>1.3. DECENTRALIZACIJA</t>
  </si>
  <si>
    <t xml:space="preserve"> NETO FINANCIRANJE</t>
  </si>
  <si>
    <t>Račun financiranja prema ekonomskoj klasifikaciji</t>
  </si>
  <si>
    <t>Indeks 4/1</t>
  </si>
  <si>
    <t>Indeks 4/3</t>
  </si>
  <si>
    <t xml:space="preserve">8 Primici od financijske imovine i zaduživanja                                                        </t>
  </si>
  <si>
    <t xml:space="preserve">84 Primici od zaduživanja                                                                              </t>
  </si>
  <si>
    <t xml:space="preserve">5 Izdaci za financijsku imovinu i otplate zajmova                                                     </t>
  </si>
  <si>
    <t xml:space="preserve">54 Izdaci za otplatu glavnice primljenih kredita i zajmova                                             </t>
  </si>
  <si>
    <t xml:space="preserve">544 Otplata glavnice primljenih kredita i zajmova od kreditnih i ostalih financijskih institucija izvan </t>
  </si>
  <si>
    <t xml:space="preserve">5443 Otplata glavnice primljenih kredita od tuzemnih kreditnih institucija izvan javnog sektora          </t>
  </si>
  <si>
    <t>Rashodi prema funkcijskoj klasifikaciji</t>
  </si>
  <si>
    <t>Račun/Opis</t>
  </si>
  <si>
    <t>Funkcijska klasifikacija  SVEUKUPNI RASHODI</t>
  </si>
  <si>
    <t>Funkcijska klasifikacija 07 Zdravstvo</t>
  </si>
  <si>
    <t>Funkcijska klasifikacija 076 Poslovi i usluge zdravstva koji nisu drugdje svrstani</t>
  </si>
  <si>
    <t>Prihodi i rashodi prema izvorima</t>
  </si>
  <si>
    <t>PRIHODI I RASHODI PREMA IZVORIMA FINANCIRANJA</t>
  </si>
  <si>
    <t xml:space="preserve"> SVEUKUPNI PRIHODI</t>
  </si>
  <si>
    <t>Izvor 1.1. OPĆI PRIHODI I PRIMICI</t>
  </si>
  <si>
    <t>Izvor 2.1.1 DONACIJA PK</t>
  </si>
  <si>
    <t>Izvor 3.1.1 VLASTITI PRIHODI PK</t>
  </si>
  <si>
    <t>Izvor 4.3.1 POSEBNE NAMJENE PK</t>
  </si>
  <si>
    <t>Izvor 5.2.1 MINISTARSTVO PK</t>
  </si>
  <si>
    <t>Izvor 5.6.1 HZZO PK</t>
  </si>
  <si>
    <t>Izvor 5.7.1 MINISTARSTVO PRIJENOS EU PK</t>
  </si>
  <si>
    <t>Izvor 7.1.1 PRIHODI OD PRODAJE NEFINANCIJSKE IMOVINE PK</t>
  </si>
  <si>
    <t xml:space="preserve"> SVEUKUPNI RASHODI</t>
  </si>
  <si>
    <t>Izvor 8. NAMJENSKI PRIMICI OD ZADUŽIVANJA</t>
  </si>
  <si>
    <t>Izvor 8.1. NAMJENSKI PRIMICI OD ZADUŽIVANJA</t>
  </si>
  <si>
    <t>Izvor 8.1.1 NAMJENSKI PRIMICI OD ZADUŽIVANJA PK</t>
  </si>
  <si>
    <t>Prihodi i rashodi prema ekonomskoj klasifikaciji</t>
  </si>
  <si>
    <t>A. RAČUN PRIHODA I RASHODA</t>
  </si>
  <si>
    <t xml:space="preserve">6 Prihodi poslovanja                                                                                  </t>
  </si>
  <si>
    <t xml:space="preserve">7 Prihodi od prodaje nefinancijske imovine                                                            </t>
  </si>
  <si>
    <t xml:space="preserve"> UKUPNI PRIHODI</t>
  </si>
  <si>
    <t xml:space="preserve">3 Rashodi poslovanja                                                                                  </t>
  </si>
  <si>
    <t xml:space="preserve">4 Rashodi za nabavu nefinancijske imovine                                                             </t>
  </si>
  <si>
    <t xml:space="preserve"> UKUPNI RASHODI</t>
  </si>
  <si>
    <t xml:space="preserve"> VIŠAK / MANJAK</t>
  </si>
  <si>
    <t>B. RAČUN ZADUŽIVANJA / FINANCIRANJA</t>
  </si>
  <si>
    <t xml:space="preserve"> NETO ZADUŽIVANJE</t>
  </si>
  <si>
    <t>PRIHODI POSLOVANJA</t>
  </si>
  <si>
    <t>Pomoći iz inoz. i od subjek. unutar općeg prorač.</t>
  </si>
  <si>
    <t>Tekuće pomoći od HZZ zapošljavanje</t>
  </si>
  <si>
    <t>Tekuće pomoći od HZZ zapošljavanje - SOR, HZZO - stažisti i pripravnici</t>
  </si>
  <si>
    <t>Kapitalne pomoći od izvanproračunskih korisnika - HZMO, HZZ, HZZO</t>
  </si>
  <si>
    <t>HZZO - Kapitalne pomoći od izvanproračunskih korisnika</t>
  </si>
  <si>
    <t>Pomoći proračunskim korisnicima iz proračuna koji im nije nadležan</t>
  </si>
  <si>
    <t>Tekuće pomoći pror. koris. iz prorač. koji im nije nadležan</t>
  </si>
  <si>
    <t>Kapitalne pomoći pror. koris. iz prorač. koji im nije nadležan</t>
  </si>
  <si>
    <t>Pomoći iz državnog proračuna temeljem prijenosa EU sredstava</t>
  </si>
  <si>
    <t>Tekuće pomoći iz državnog proračuna temeljem prijenosa EU sredstava</t>
  </si>
  <si>
    <t>Kapitalne pomoći iz državnog proračuna/izvanproračunskog</t>
  </si>
  <si>
    <t>Prihodi od imovine</t>
  </si>
  <si>
    <t>Prihodi od financijske imovine</t>
  </si>
  <si>
    <t>Kam. na oroč. sred. i depozite</t>
  </si>
  <si>
    <t>64131/2</t>
  </si>
  <si>
    <t xml:space="preserve">Kamata na depozite po viđenju </t>
  </si>
  <si>
    <t>Zatezne kamate</t>
  </si>
  <si>
    <t>Prihodi od pozitivnih tečajnih razlika</t>
  </si>
  <si>
    <t>Pozitivne tečajne razlike</t>
  </si>
  <si>
    <t xml:space="preserve">Prih. od admin. pristojbi </t>
  </si>
  <si>
    <t>Prihodi po posebnim propisima</t>
  </si>
  <si>
    <t>Ostali nespomenuti prihodi</t>
  </si>
  <si>
    <t>Participacije</t>
  </si>
  <si>
    <t>Dopunsko</t>
  </si>
  <si>
    <t xml:space="preserve">Osiguravajuće kuće </t>
  </si>
  <si>
    <t>Refundacija šteta</t>
  </si>
  <si>
    <t>Ostali prihodi</t>
  </si>
  <si>
    <t>Vlastiti prihodi</t>
  </si>
  <si>
    <t>Prihodi od prodaje proizvoda i robe</t>
  </si>
  <si>
    <t>Prihodi od prod. na šanku i slastič.</t>
  </si>
  <si>
    <t>Prihodi od pruženih usluga</t>
  </si>
  <si>
    <t>Neoporezive usluge</t>
  </si>
  <si>
    <t>Oporezive usluge</t>
  </si>
  <si>
    <t>Donacije</t>
  </si>
  <si>
    <t>Tekuće donacije</t>
  </si>
  <si>
    <t>Donacije lijekova, za školu, za edukaciju, sitni inventar za NR</t>
  </si>
  <si>
    <t>Kapitalne donacije</t>
  </si>
  <si>
    <t>Ostale kapitalne donacije</t>
  </si>
  <si>
    <t>Prihodi iz proračuna</t>
  </si>
  <si>
    <t>..za financ. redovne djelatnosti</t>
  </si>
  <si>
    <t>..za financ. rashoda poslovanja</t>
  </si>
  <si>
    <t>KZŽ - opremanje covid odjela</t>
  </si>
  <si>
    <t>KZŽ - vodni doprinos/dogradnja</t>
  </si>
  <si>
    <t>..za nabavu nefinanc. imovine</t>
  </si>
  <si>
    <t>KZŽ za nabavu opreme</t>
  </si>
  <si>
    <t>KZŽ decentralizirana sredstva</t>
  </si>
  <si>
    <t>Limit</t>
  </si>
  <si>
    <t>Sredstva za provođenje određenih DTP-a</t>
  </si>
  <si>
    <t>HZZOZZR</t>
  </si>
  <si>
    <t>Prevencija raka dojke</t>
  </si>
  <si>
    <t>Prevencija raka pluća</t>
  </si>
  <si>
    <t>Laboratorij i cezih</t>
  </si>
  <si>
    <t>Inoosiguranici</t>
  </si>
  <si>
    <t>Posebno skupi lijekovi</t>
  </si>
  <si>
    <t>Medicinsko biokemijski laboratorij</t>
  </si>
  <si>
    <t>MIZ- pružanje zdravsvene zaštite Ukrajincima</t>
  </si>
  <si>
    <t>Prihodi od prodaje nefinancijske imovine</t>
  </si>
  <si>
    <t xml:space="preserve">Prih. od prod. neproizv. dug. imovine </t>
  </si>
  <si>
    <t>Prihodi od prod. mat. imov. - prir. bogadstava</t>
  </si>
  <si>
    <t>Zemljište</t>
  </si>
  <si>
    <t>Prihodi od prodaje zemljišta</t>
  </si>
  <si>
    <t xml:space="preserve">Prih. od prod. proizv. dug. imovine </t>
  </si>
  <si>
    <t>Prih. od prod. građ. objekata</t>
  </si>
  <si>
    <t>Stambeni objekti</t>
  </si>
  <si>
    <t>Prodaja stanova</t>
  </si>
  <si>
    <t>Primljeni zajmovi od tuzemnih trgovačkih društava izvan javnog sektora - dugoročni</t>
  </si>
  <si>
    <t>Prihodi od HZZO-a na temelju ugovornih obveza</t>
  </si>
  <si>
    <t>RASHODI POSLOVANJA</t>
  </si>
  <si>
    <t>RASHODI ZA ZAPOSLENE</t>
  </si>
  <si>
    <t>Plaće (bruto)</t>
  </si>
  <si>
    <t>Plaće za redovan rad</t>
  </si>
  <si>
    <t>Plaće za zaposlene</t>
  </si>
  <si>
    <t>EDUPREVENT</t>
  </si>
  <si>
    <t>Plaće po sudskim presudama</t>
  </si>
  <si>
    <t>Ostali rashodi za zaposlene</t>
  </si>
  <si>
    <t>Jubilarne nagrade</t>
  </si>
  <si>
    <t>Božićni pokloni djeci zaposlenih</t>
  </si>
  <si>
    <t>Otpremnine</t>
  </si>
  <si>
    <t>Pomoć za bolest, smrtni slučaj i rođenje djeteta</t>
  </si>
  <si>
    <t>Regres za godišnji odmor</t>
  </si>
  <si>
    <t xml:space="preserve">Božićnica </t>
  </si>
  <si>
    <t>Doprinosi na plaće</t>
  </si>
  <si>
    <t>Doprinosi za obvezno zdr.osiguranje</t>
  </si>
  <si>
    <t>Doprinosi - po sudskim presudama</t>
  </si>
  <si>
    <t>MATERIJALNI RASHODI</t>
  </si>
  <si>
    <t>Naknade troškova zaposlenima</t>
  </si>
  <si>
    <t>Službena putovanja</t>
  </si>
  <si>
    <t>32111</t>
  </si>
  <si>
    <t>Dnevnice za službeni put u zemlji</t>
  </si>
  <si>
    <t>32112</t>
  </si>
  <si>
    <t>Dnevnice za službeni put u inozemstvu</t>
  </si>
  <si>
    <t>32113</t>
  </si>
  <si>
    <t>Naknade za smještaj na službenom putu u zemlji</t>
  </si>
  <si>
    <t>32114</t>
  </si>
  <si>
    <t>Naknade za smještaj na služ. putu u inozemstvu</t>
  </si>
  <si>
    <t>32115</t>
  </si>
  <si>
    <t>Naknade za prijevoz na službenom putu u zemlji</t>
  </si>
  <si>
    <t>32116</t>
  </si>
  <si>
    <t>Naknade za prijevoz na služ. putu u inozemstvu</t>
  </si>
  <si>
    <t>Naknade za prijevoz, za rad na terenu i odvojeni život</t>
  </si>
  <si>
    <t>32121</t>
  </si>
  <si>
    <t>Naknade za prijevoz na posao i s posla</t>
  </si>
  <si>
    <t>Stručno usavršavanje zaposlenika</t>
  </si>
  <si>
    <t>Seminari, savjetovanja i simpoziji</t>
  </si>
  <si>
    <t>Školarine, tečajevi i stručni ispiti</t>
  </si>
  <si>
    <t>Rashodi za materijal i energiju</t>
  </si>
  <si>
    <t>Uredski materijal i ostali materijalni rashodi</t>
  </si>
  <si>
    <t>Uredski materijal</t>
  </si>
  <si>
    <t>Literatura (publikacije, časopisi)</t>
  </si>
  <si>
    <t>Materijal i sredstva za čišćenje i održavanje</t>
  </si>
  <si>
    <t xml:space="preserve">Materijal za higijenske potrebe i njegu </t>
  </si>
  <si>
    <t>Ostali materijal za potrebe redovnog poslovanja</t>
  </si>
  <si>
    <t>Materijal i sirovine</t>
  </si>
  <si>
    <t>32221/2/6</t>
  </si>
  <si>
    <t>Lijekovi, potrošni medicinski i laboratorijski materijal</t>
  </si>
  <si>
    <t>Živežne namirnice</t>
  </si>
  <si>
    <t>Energija</t>
  </si>
  <si>
    <t>Električna energija</t>
  </si>
  <si>
    <t>Plin</t>
  </si>
  <si>
    <t>Motorni benzin i dizel gorivo</t>
  </si>
  <si>
    <t>Materijal i dijelovi za tekuće i investicijsko održavanje</t>
  </si>
  <si>
    <t>Održavanje zelenila, mat.i dij. za odr.-kroj.radion.,ostali mat.i dij. za tek.i inv.održ.</t>
  </si>
  <si>
    <t>Sitni inventar i auto gume</t>
  </si>
  <si>
    <t>Sitni inventar+GUME</t>
  </si>
  <si>
    <t>Službena, radna i zaštitna odjeća i obuća</t>
  </si>
  <si>
    <t>Rashodi za usluge</t>
  </si>
  <si>
    <t>Usluge telefona, pošte i prijevoza</t>
  </si>
  <si>
    <t>Usluge telefona, telefaksa</t>
  </si>
  <si>
    <t>Usluge interneta</t>
  </si>
  <si>
    <t xml:space="preserve">Poštarina </t>
  </si>
  <si>
    <t>Ostale usluge za komunikaciju i prijevoz</t>
  </si>
  <si>
    <t>Usluge tekućeg i investicijskog održavanja</t>
  </si>
  <si>
    <t>Usluge tekućeg i investicijskog održavanja građevinskih objekata</t>
  </si>
  <si>
    <t>Usluge tekućeg i inv. održavanja postrojenja i opreme</t>
  </si>
  <si>
    <t>Usluge tekućeg održavanja prijevoznih sredstava</t>
  </si>
  <si>
    <t>Ostale usluge tekućeg održavanja</t>
  </si>
  <si>
    <t>Usluge promidžbe i informiranja</t>
  </si>
  <si>
    <t>Oglasi u tiskovinama, promidžbeni materijali i sl.</t>
  </si>
  <si>
    <t>Komunalne usluge</t>
  </si>
  <si>
    <t>Opskrba vodom</t>
  </si>
  <si>
    <t>Iznošenje i odvoz smeća</t>
  </si>
  <si>
    <t>Deratizacija i dezinsekcija</t>
  </si>
  <si>
    <t>Dimnjačarske i ekološke usluge</t>
  </si>
  <si>
    <t>Usluge pranja prozora i čišćenje</t>
  </si>
  <si>
    <t>Ostale komunalne usluge</t>
  </si>
  <si>
    <t>Zakupnine i najamnine</t>
  </si>
  <si>
    <t>Najam za poslovni prostor</t>
  </si>
  <si>
    <t>Najamnina za opremu</t>
  </si>
  <si>
    <t>Antivirusne licence</t>
  </si>
  <si>
    <t>Troškovi za uložena sredstva - Osteon - Akromion</t>
  </si>
  <si>
    <t>Zdravstvene i veterinarske usluge</t>
  </si>
  <si>
    <t>Zdravstvene usluge</t>
  </si>
  <si>
    <t>Laboratorijske usluge</t>
  </si>
  <si>
    <t>Ostale zdrastvene usluge</t>
  </si>
  <si>
    <t>Intelektualne i osobne usluge</t>
  </si>
  <si>
    <t>Autorski honorari</t>
  </si>
  <si>
    <t>Ugovori o djelu</t>
  </si>
  <si>
    <t>Usluge odvjetnika i pravnog savjetovanja</t>
  </si>
  <si>
    <t>Geodetske usluge</t>
  </si>
  <si>
    <t>Usluge prijepisa i prijevoda</t>
  </si>
  <si>
    <t>Ostale intelektualne usluge</t>
  </si>
  <si>
    <t>Računalne usluge</t>
  </si>
  <si>
    <t>Ažuriranje računalnih baza</t>
  </si>
  <si>
    <t>Ostale usluge</t>
  </si>
  <si>
    <t>Grafičke i tiskarske usluge, usluge kopiranja i uvezivanja</t>
  </si>
  <si>
    <t>Cestarine i parking EDUPREVENT</t>
  </si>
  <si>
    <t>Registracija prijevoznih sredstava, cestarine i parking</t>
  </si>
  <si>
    <t>Ostale nespomenute usluge</t>
  </si>
  <si>
    <t>Nak. troškova osobama izvan radnog odnosa</t>
  </si>
  <si>
    <t>Naknada doprinosa i putnih troškova pripravnika (SOR)</t>
  </si>
  <si>
    <t>Ostali nespomenuti rashodi poslovanja</t>
  </si>
  <si>
    <t>Naknade za rad predstavničkih i izvršnih tijela, povjerenstava i slično</t>
  </si>
  <si>
    <t>Premije osiguranja</t>
  </si>
  <si>
    <t>Premije osiguranja prijevoznih sredstava</t>
  </si>
  <si>
    <t>Premije osiguranja ostale imovine</t>
  </si>
  <si>
    <t>Premije osiguranja zaposlenih</t>
  </si>
  <si>
    <t>Reprezentacija</t>
  </si>
  <si>
    <t>Članarine</t>
  </si>
  <si>
    <t>Tuzemne članarine</t>
  </si>
  <si>
    <t>Pristojbe i naknade</t>
  </si>
  <si>
    <t>Upravne i administrativne pristojbe</t>
  </si>
  <si>
    <t>Sudske pristojbe</t>
  </si>
  <si>
    <t>Javnobilježničke pristojbe</t>
  </si>
  <si>
    <t>Tur.pristojba EDUPREVENT</t>
  </si>
  <si>
    <t>Naknada zbog nezapošljavanja kvote invalidnih osoba</t>
  </si>
  <si>
    <t>Ostale pristojbe i naknade (troš.žalb.postupka JN+kvota)</t>
  </si>
  <si>
    <t>Rashodi protokola (cvijeće)</t>
  </si>
  <si>
    <t>Ostali nespomenuti rashodi poslovanja (15%=-1,93kn)</t>
  </si>
  <si>
    <t>FINANCIJSKI RASHODI</t>
  </si>
  <si>
    <t>Kamate za primljene kredite i zajmove</t>
  </si>
  <si>
    <t>Kamate za primljene kredite i zajmove od kreditnih i ostalih financijskih institucija izvan javnog sektora</t>
  </si>
  <si>
    <t>Kamate za primljene kredite od tuzemnih kreditnih institucija izvan javnog sektora</t>
  </si>
  <si>
    <t>Interkalarna kamata</t>
  </si>
  <si>
    <t>Ostali financijski rashodi</t>
  </si>
  <si>
    <t>Bankarske usluge i usluge platnog prometa</t>
  </si>
  <si>
    <t>Usluge banaka</t>
  </si>
  <si>
    <t xml:space="preserve">Usluge platnog prometa </t>
  </si>
  <si>
    <t>Negativne tečajne razlike i razlike zbog primjene valutne klauzule</t>
  </si>
  <si>
    <t>Negativne tečajne razlike</t>
  </si>
  <si>
    <t xml:space="preserve">Zatezne kamate iz poslovnih odnosa </t>
  </si>
  <si>
    <t>Ostale zatezne kamate - po sudskim presudamai za PDV i porez na potrošnju</t>
  </si>
  <si>
    <t>Ostali nespomenuti financijski rashodi</t>
  </si>
  <si>
    <t>Provizija pri plać.karti. - PBZ C.,Erste, Zaba</t>
  </si>
  <si>
    <t xml:space="preserve">OSTALI RASHODI  </t>
  </si>
  <si>
    <t>Tekuće donacije u novcu</t>
  </si>
  <si>
    <t>Tekuće donacije udrugama i političkim strankama</t>
  </si>
  <si>
    <t>Kazne, penali i naknade štete</t>
  </si>
  <si>
    <t>Ostale naknade štete pravnim i fizičkim osobama</t>
  </si>
  <si>
    <t>Ostale kazne zbog nezapošljavanje invalidnih</t>
  </si>
  <si>
    <t>38331/51</t>
  </si>
  <si>
    <t>Naknade štete zaposlenicima po sud. Presudi/Ostale kazne</t>
  </si>
  <si>
    <t>RASHODI ZA NABAVU NEFINANCIJSKE IMOVINE</t>
  </si>
  <si>
    <t>RASHODI ZA NABAVU NEPROIZVEDENE DUGOTRAJNE IMOVINE</t>
  </si>
  <si>
    <t>Nematerijalna imovina</t>
  </si>
  <si>
    <t>Licence</t>
  </si>
  <si>
    <t>RASHODI ZA NABAVU PROIZVEDENE DUGOTRAJNE IMOVINE</t>
  </si>
  <si>
    <t>Građevinski objekti</t>
  </si>
  <si>
    <t>Poslovni objekti</t>
  </si>
  <si>
    <t>Izgradnja novog bolničkog objekta i garaže</t>
  </si>
  <si>
    <t>Postrojenja i oprema</t>
  </si>
  <si>
    <t>Uredska oprema i namještaj</t>
  </si>
  <si>
    <t>Računala i računalna oprema</t>
  </si>
  <si>
    <t>Namještaj</t>
  </si>
  <si>
    <t>Uredska oprema</t>
  </si>
  <si>
    <t>Komunikacijska oprema</t>
  </si>
  <si>
    <t>Televizori</t>
  </si>
  <si>
    <t>Telefoni i ostali komunikacijski uređaji</t>
  </si>
  <si>
    <t xml:space="preserve">Oprema za održavanje i zaštitu </t>
  </si>
  <si>
    <t>Klima uređaji</t>
  </si>
  <si>
    <t>Medicinska i laboratorijska oprema</t>
  </si>
  <si>
    <t>Medicinska oprema</t>
  </si>
  <si>
    <t>Medicinska oprema EDUPREVENT</t>
  </si>
  <si>
    <t>Uređaji, strojevi i oprema za ostale namjene</t>
  </si>
  <si>
    <t>Ostala oprema</t>
  </si>
  <si>
    <t>Ulaganja u računalne programe</t>
  </si>
  <si>
    <t>RASHODI ZA DODATNA ULAGANJA NA NEFINANCIJSKOJ IMOVINI</t>
  </si>
  <si>
    <t>Dodatna ulaganja na građevinskim objektima</t>
  </si>
  <si>
    <t>Naknade štete zaposlenicima</t>
  </si>
  <si>
    <t>OPĆI DIO</t>
  </si>
  <si>
    <t>Izvor 7. PRIHODI OD PRODAJE NEFINANCIJSKE  IMOVINE</t>
  </si>
  <si>
    <t>Izvor 5.7.1 MINISTARSTVO-PRIJENOS EU PK</t>
  </si>
  <si>
    <t>Plaće za posebne uvjete rada</t>
  </si>
  <si>
    <t>Plaće za prekovremeni rad</t>
  </si>
  <si>
    <t>Otplata glavnice primljenih kredita i zajmova od kreditnih i ostalih financijskih institucija izvan javnog sektora</t>
  </si>
  <si>
    <t>Dodatna ulaganja u građevinskim objektima</t>
  </si>
  <si>
    <t>Program: ZDRAVSTVENA ZAŠTITA - IZNAD STANDARDA</t>
  </si>
  <si>
    <t>Ravnatelj:</t>
  </si>
  <si>
    <t>Danijel Javorić Barić, mag.iur.</t>
  </si>
  <si>
    <t xml:space="preserve">Predsjednica Upravnog vijeća:  </t>
  </si>
  <si>
    <t xml:space="preserve"> Ljiljana Malogorski, dipl. iur.</t>
  </si>
  <si>
    <t>Broj: 05-17/7-2023</t>
  </si>
  <si>
    <t>Krapinske Toplice, 31.srpanj 2023.</t>
  </si>
  <si>
    <t>POLUGODIŠNJI IZVJEŠTAJ O IZVRŠENJU FINANCIJSKOG PLANA</t>
  </si>
  <si>
    <t>SPECIJALNE BOLNICE ZA MEDICINSKU REHABILITACIJU KRAPINSKE TOPLICE ZA 2023. GODINU</t>
  </si>
  <si>
    <t>Temeljem članka 86. Zakona o proračunu ("Narodne novine" br. 144/21) i članka 65. Statuta Bolnice na 32. sjednici održanoj 31. srpnja 2023. donosi se</t>
  </si>
  <si>
    <t>Izvorni plan 2023.</t>
  </si>
  <si>
    <t>Tekući plan 2023.</t>
  </si>
  <si>
    <t>Za razdoblje od 01.01.2023. do 30.06.2023.</t>
  </si>
  <si>
    <t>Izvršenje I - VI 2023.</t>
  </si>
  <si>
    <t xml:space="preserve">Materijalni rashodi                                                                </t>
  </si>
  <si>
    <t xml:space="preserve">Rashodi za nabavu proizvedene dugotrajne imovine                                                                   </t>
  </si>
  <si>
    <t xml:space="preserve">Rashodi za dodatna ulaganja na nefinancijskoj imovini                                                   </t>
  </si>
  <si>
    <t xml:space="preserve">Naknade troškova zaposlenima                                                                  </t>
  </si>
  <si>
    <t>Financijski rashodi</t>
  </si>
  <si>
    <t>Izdaci za otplatu glavnice primljenih kredita i zajmova</t>
  </si>
  <si>
    <t xml:space="preserve">Rashodi za nabavu neproizvedene dugotrajne imovine                                                                           </t>
  </si>
  <si>
    <t xml:space="preserve">Rashodi za zaposlene                                                                            </t>
  </si>
  <si>
    <t>Naknade troškova osobama izvan radnog odnosa</t>
  </si>
  <si>
    <t>Otplata glavnice primljenih zajmova od trgovačkih društava i obrtnika izvan javnog sektora</t>
  </si>
  <si>
    <t xml:space="preserve">Otplata glavnice primljenih zajmova od tuzemnih trgovačkih društava izvan javnog sektora       </t>
  </si>
  <si>
    <t>Ostali rashodi</t>
  </si>
  <si>
    <t>Ostale naknade troškova zaposlenima</t>
  </si>
  <si>
    <t>Izvršenje I - VI 2022.</t>
  </si>
  <si>
    <t>3. VLASTITI PRIHODI</t>
  </si>
  <si>
    <t>3.1. VLASTITI PRIHODI</t>
  </si>
  <si>
    <t>3.1.1 VLASTITI PRIHODI PK</t>
  </si>
  <si>
    <t xml:space="preserve">8443 Primljeni krediti od tuzemnih kreditnih institucija izvan javnog sektora                    </t>
  </si>
  <si>
    <t xml:space="preserve">844 Primljeni krediti i zajmovi od kreditnih i ostalih financijskih institucija izvan javnog sektora  </t>
  </si>
  <si>
    <t>545 Otplata glavnice primljenih zajmova od trgovačkih društava i obrtnika izvan javnog sektora</t>
  </si>
  <si>
    <t xml:space="preserve">5453 Otplata glavnice primljenih zajmova od tuzemnih trgovačkih društava izvan javnog sektora </t>
  </si>
  <si>
    <t xml:space="preserve">8453 Primljeni krediti od tuzemnih kreditnih institucija izvan javnog sektora                    </t>
  </si>
  <si>
    <t xml:space="preserve">845 Primljeni krediti i zajmovi od kreditnih i ostalih financijskih institucija izvan javnog sektora  </t>
  </si>
  <si>
    <t>Kapitalne pomoći iz državnog proračuna temeljem prijenosa EU sredstava</t>
  </si>
  <si>
    <t>..za nabavu financ. imovine i otplatu zajmova</t>
  </si>
  <si>
    <t>Kamate za odobrene, a nerealizirane kredite i zajmove</t>
  </si>
  <si>
    <t xml:space="preserve"> REZULTAT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</si>
</sst>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0_ ;[Red]\-#,##0.00\ "/>
  </numFmts>
  <fonts count="29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b/>
      <sz val="10"/>
      <name val="Arial"/>
    </font>
    <font>
      <b/>
      <sz val="10"/>
      <color indexed="9"/>
      <name val="Arial"/>
    </font>
    <font>
      <b/>
      <sz val="14"/>
      <name val="Arial"/>
    </font>
    <font>
      <b/>
      <sz val="10"/>
      <color indexed="8"/>
      <name val="Arial"/>
    </font>
    <font>
      <b/>
      <sz val="10"/>
      <color indexed="63"/>
      <name val="Arial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theme="0"/>
      <name val="Arial"/>
      <family val="2"/>
    </font>
    <font>
      <b/>
      <sz val="10"/>
      <color indexed="63"/>
      <name val="Arial"/>
      <family val="2"/>
      <charset val="238"/>
    </font>
    <font>
      <sz val="18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0" fillId="0" borderId="0"/>
    <xf numFmtId="0" fontId="20" fillId="0" borderId="0"/>
  </cellStyleXfs>
  <cellXfs count="221">
    <xf numFmtId="0" fontId="0" fillId="0" borderId="0" xfId="0"/>
    <xf numFmtId="0" fontId="1" fillId="0" borderId="0" xfId="1"/>
    <xf numFmtId="0" fontId="4" fillId="0" borderId="0" xfId="1" applyFont="1"/>
    <xf numFmtId="0" fontId="1" fillId="0" borderId="0" xfId="1" applyAlignment="1">
      <alignment horizontal="center"/>
    </xf>
    <xf numFmtId="0" fontId="2" fillId="3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10" fontId="3" fillId="2" borderId="0" xfId="1" applyNumberFormat="1" applyFont="1" applyFill="1" applyAlignment="1">
      <alignment horizontal="right"/>
    </xf>
    <xf numFmtId="0" fontId="1" fillId="0" borderId="0" xfId="1"/>
    <xf numFmtId="0" fontId="11" fillId="0" borderId="0" xfId="0" applyFont="1"/>
    <xf numFmtId="0" fontId="0" fillId="0" borderId="0" xfId="0" applyFill="1"/>
    <xf numFmtId="10" fontId="2" fillId="0" borderId="0" xfId="1" applyNumberFormat="1" applyFont="1" applyFill="1" applyAlignment="1">
      <alignment horizontal="right"/>
    </xf>
    <xf numFmtId="0" fontId="14" fillId="0" borderId="0" xfId="0" applyFont="1"/>
    <xf numFmtId="0" fontId="2" fillId="0" borderId="0" xfId="1" applyFont="1" applyAlignment="1"/>
    <xf numFmtId="0" fontId="1" fillId="0" borderId="0" xfId="1" applyAlignment="1"/>
    <xf numFmtId="4" fontId="2" fillId="0" borderId="0" xfId="1" applyNumberFormat="1" applyFont="1" applyAlignment="1"/>
    <xf numFmtId="0" fontId="3" fillId="2" borderId="0" xfId="1" applyFont="1" applyFill="1" applyAlignment="1"/>
    <xf numFmtId="0" fontId="2" fillId="3" borderId="0" xfId="1" applyFont="1" applyFill="1" applyAlignment="1"/>
    <xf numFmtId="0" fontId="12" fillId="3" borderId="0" xfId="1" applyFont="1" applyFill="1" applyAlignment="1"/>
    <xf numFmtId="10" fontId="2" fillId="0" borderId="0" xfId="1" applyNumberFormat="1" applyFont="1" applyAlignment="1"/>
    <xf numFmtId="0" fontId="13" fillId="0" borderId="0" xfId="0" applyFont="1" applyBorder="1" applyAlignment="1">
      <alignment vertical="center" wrapText="1"/>
    </xf>
    <xf numFmtId="10" fontId="17" fillId="0" borderId="0" xfId="0" applyNumberFormat="1" applyFont="1" applyBorder="1"/>
    <xf numFmtId="2" fontId="16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4" fontId="9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4" fontId="9" fillId="10" borderId="0" xfId="0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4" fontId="7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9" fillId="0" borderId="0" xfId="1" applyFont="1" applyAlignment="1"/>
    <xf numFmtId="4" fontId="0" fillId="0" borderId="0" xfId="0" applyNumberFormat="1"/>
    <xf numFmtId="4" fontId="13" fillId="10" borderId="0" xfId="0" applyNumberFormat="1" applyFont="1" applyFill="1" applyBorder="1" applyAlignment="1">
      <alignment vertical="center"/>
    </xf>
    <xf numFmtId="4" fontId="13" fillId="10" borderId="0" xfId="3" applyNumberFormat="1" applyFont="1" applyFill="1" applyBorder="1" applyAlignment="1">
      <alignment horizontal="right" wrapText="1"/>
    </xf>
    <xf numFmtId="0" fontId="21" fillId="0" borderId="0" xfId="3" applyFont="1" applyBorder="1" applyAlignment="1">
      <alignment horizontal="left" vertical="center" wrapText="1"/>
    </xf>
    <xf numFmtId="4" fontId="21" fillId="0" borderId="0" xfId="3" applyNumberFormat="1" applyFont="1" applyBorder="1" applyAlignment="1">
      <alignment horizontal="right" wrapText="1"/>
    </xf>
    <xf numFmtId="4" fontId="21" fillId="10" borderId="0" xfId="3" applyNumberFormat="1" applyFont="1" applyFill="1" applyBorder="1" applyAlignment="1">
      <alignment horizontal="right" wrapText="1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4" fontId="9" fillId="0" borderId="0" xfId="0" applyNumberFormat="1" applyFont="1" applyBorder="1" applyAlignment="1">
      <alignment horizontal="right" vertical="center"/>
    </xf>
    <xf numFmtId="4" fontId="9" fillId="10" borderId="0" xfId="0" applyNumberFormat="1" applyFont="1" applyFill="1" applyBorder="1" applyAlignment="1">
      <alignment horizontal="righ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4" fontId="22" fillId="10" borderId="0" xfId="0" applyNumberFormat="1" applyFont="1" applyFill="1" applyBorder="1" applyAlignment="1">
      <alignment horizontal="right" vertical="center"/>
    </xf>
    <xf numFmtId="0" fontId="9" fillId="0" borderId="0" xfId="0" quotePrefix="1" applyFont="1" applyBorder="1" applyAlignment="1">
      <alignment horizontal="left" vertical="center"/>
    </xf>
    <xf numFmtId="0" fontId="22" fillId="0" borderId="0" xfId="0" quotePrefix="1" applyFont="1" applyBorder="1" applyAlignment="1">
      <alignment horizontal="left" vertical="center"/>
    </xf>
    <xf numFmtId="0" fontId="9" fillId="0" borderId="0" xfId="2" applyFont="1" applyBorder="1" applyAlignment="1">
      <alignment horizontal="left" vertical="center" wrapText="1"/>
    </xf>
    <xf numFmtId="4" fontId="9" fillId="0" borderId="0" xfId="0" applyNumberFormat="1" applyFont="1" applyBorder="1" applyAlignment="1">
      <alignment vertical="center"/>
    </xf>
    <xf numFmtId="49" fontId="9" fillId="0" borderId="0" xfId="2" applyNumberFormat="1" applyFont="1" applyBorder="1" applyAlignment="1">
      <alignment horizontal="left" vertical="center" wrapText="1"/>
    </xf>
    <xf numFmtId="0" fontId="22" fillId="0" borderId="0" xfId="2" applyFont="1" applyBorder="1" applyAlignment="1">
      <alignment horizontal="left" vertical="center" wrapText="1"/>
    </xf>
    <xf numFmtId="0" fontId="9" fillId="10" borderId="0" xfId="0" applyFont="1" applyFill="1" applyBorder="1" applyAlignment="1">
      <alignment horizontal="left" vertical="center"/>
    </xf>
    <xf numFmtId="0" fontId="9" fillId="10" borderId="0" xfId="2" applyFont="1" applyFill="1" applyBorder="1" applyAlignment="1">
      <alignment horizontal="left" vertical="center" wrapText="1"/>
    </xf>
    <xf numFmtId="0" fontId="22" fillId="10" borderId="0" xfId="2" applyFont="1" applyFill="1" applyBorder="1" applyAlignment="1">
      <alignment horizontal="left" vertical="center" wrapText="1"/>
    </xf>
    <xf numFmtId="4" fontId="9" fillId="10" borderId="0" xfId="0" applyNumberFormat="1" applyFont="1" applyFill="1" applyBorder="1" applyAlignment="1">
      <alignment vertical="center"/>
    </xf>
    <xf numFmtId="4" fontId="9" fillId="0" borderId="0" xfId="2" applyNumberFormat="1" applyFont="1" applyBorder="1" applyAlignment="1">
      <alignment horizontal="right" vertical="center" wrapText="1"/>
    </xf>
    <xf numFmtId="4" fontId="9" fillId="10" borderId="0" xfId="2" applyNumberFormat="1" applyFont="1" applyFill="1" applyBorder="1" applyAlignment="1">
      <alignment horizontal="right" vertical="center" wrapText="1"/>
    </xf>
    <xf numFmtId="0" fontId="22" fillId="0" borderId="0" xfId="0" applyFont="1" applyBorder="1" applyAlignment="1">
      <alignment vertical="center" wrapText="1"/>
    </xf>
    <xf numFmtId="0" fontId="20" fillId="0" borderId="0" xfId="3" applyFont="1" applyBorder="1" applyAlignment="1">
      <alignment horizontal="left" vertical="center" wrapText="1"/>
    </xf>
    <xf numFmtId="0" fontId="9" fillId="0" borderId="0" xfId="3" applyFont="1" applyBorder="1" applyAlignment="1">
      <alignment horizontal="left" vertical="center" wrapText="1"/>
    </xf>
    <xf numFmtId="0" fontId="20" fillId="10" borderId="0" xfId="3" applyFont="1" applyFill="1" applyBorder="1" applyAlignment="1">
      <alignment horizontal="left" vertical="center" wrapText="1"/>
    </xf>
    <xf numFmtId="0" fontId="9" fillId="10" borderId="0" xfId="3" applyFont="1" applyFill="1" applyBorder="1" applyAlignment="1">
      <alignment horizontal="left" vertical="center" wrapText="1"/>
    </xf>
    <xf numFmtId="4" fontId="23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/>
    </xf>
    <xf numFmtId="4" fontId="7" fillId="0" borderId="0" xfId="0" applyNumberFormat="1" applyFont="1" applyBorder="1" applyAlignment="1">
      <alignment horizontal="right" vertical="center"/>
    </xf>
    <xf numFmtId="0" fontId="7" fillId="0" borderId="0" xfId="0" quotePrefix="1" applyFont="1" applyBorder="1" applyAlignment="1">
      <alignment horizontal="left" vertical="center"/>
    </xf>
    <xf numFmtId="4" fontId="7" fillId="0" borderId="0" xfId="0" quotePrefix="1" applyNumberFormat="1" applyFont="1" applyBorder="1" applyAlignment="1">
      <alignment horizontal="right" vertical="center"/>
    </xf>
    <xf numFmtId="0" fontId="7" fillId="0" borderId="0" xfId="2" applyFont="1" applyBorder="1" applyAlignment="1">
      <alignment horizontal="left" vertical="center" wrapText="1"/>
    </xf>
    <xf numFmtId="4" fontId="7" fillId="0" borderId="0" xfId="0" applyNumberFormat="1" applyFont="1" applyBorder="1" applyAlignment="1">
      <alignment vertical="center"/>
    </xf>
    <xf numFmtId="4" fontId="7" fillId="10" borderId="0" xfId="0" applyNumberFormat="1" applyFont="1" applyFill="1" applyBorder="1" applyAlignment="1">
      <alignment vertical="center"/>
    </xf>
    <xf numFmtId="4" fontId="7" fillId="0" borderId="0" xfId="2" applyNumberFormat="1" applyFont="1" applyBorder="1" applyAlignment="1">
      <alignment horizontal="right" vertical="center" wrapText="1"/>
    </xf>
    <xf numFmtId="4" fontId="7" fillId="10" borderId="0" xfId="2" applyNumberFormat="1" applyFont="1" applyFill="1" applyBorder="1" applyAlignment="1">
      <alignment horizontal="right" vertical="center" wrapText="1"/>
    </xf>
    <xf numFmtId="0" fontId="23" fillId="0" borderId="0" xfId="3" applyFont="1" applyBorder="1" applyAlignment="1">
      <alignment horizontal="left" vertical="center" wrapText="1"/>
    </xf>
    <xf numFmtId="0" fontId="7" fillId="0" borderId="0" xfId="3" applyFont="1" applyBorder="1" applyAlignment="1">
      <alignment horizontal="left" vertical="center" wrapText="1"/>
    </xf>
    <xf numFmtId="10" fontId="7" fillId="0" borderId="0" xfId="1" applyNumberFormat="1" applyFont="1" applyBorder="1" applyAlignment="1">
      <alignment vertical="center"/>
    </xf>
    <xf numFmtId="0" fontId="7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10" fontId="9" fillId="0" borderId="0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0" fillId="0" borderId="0" xfId="0" applyFont="1" applyAlignment="1">
      <alignment vertical="center"/>
    </xf>
    <xf numFmtId="4" fontId="9" fillId="0" borderId="0" xfId="0" applyNumberFormat="1" applyFont="1" applyBorder="1" applyAlignment="1">
      <alignment vertical="center" wrapText="1"/>
    </xf>
    <xf numFmtId="4" fontId="9" fillId="10" borderId="0" xfId="0" applyNumberFormat="1" applyFont="1" applyFill="1" applyBorder="1" applyAlignment="1">
      <alignment vertical="center" wrapText="1"/>
    </xf>
    <xf numFmtId="4" fontId="7" fillId="0" borderId="0" xfId="0" applyNumberFormat="1" applyFont="1" applyBorder="1" applyAlignment="1">
      <alignment vertical="center" wrapText="1"/>
    </xf>
    <xf numFmtId="10" fontId="18" fillId="0" borderId="0" xfId="0" applyNumberFormat="1" applyFont="1" applyBorder="1" applyAlignment="1">
      <alignment vertical="center"/>
    </xf>
    <xf numFmtId="10" fontId="19" fillId="0" borderId="0" xfId="0" applyNumberFormat="1" applyFont="1" applyBorder="1" applyAlignment="1">
      <alignment vertical="center"/>
    </xf>
    <xf numFmtId="4" fontId="9" fillId="0" borderId="0" xfId="0" applyNumberFormat="1" applyFont="1" applyBorder="1" applyAlignment="1">
      <alignment horizontal="left" vertical="center"/>
    </xf>
    <xf numFmtId="3" fontId="9" fillId="0" borderId="0" xfId="0" applyNumberFormat="1" applyFont="1" applyBorder="1" applyAlignment="1">
      <alignment horizontal="left" vertical="center"/>
    </xf>
    <xf numFmtId="165" fontId="9" fillId="0" borderId="0" xfId="0" applyNumberFormat="1" applyFont="1" applyBorder="1" applyAlignment="1">
      <alignment horizontal="left" vertical="center"/>
    </xf>
    <xf numFmtId="4" fontId="13" fillId="0" borderId="0" xfId="0" applyNumberFormat="1" applyFont="1" applyBorder="1" applyAlignment="1">
      <alignment vertical="center" wrapText="1"/>
    </xf>
    <xf numFmtId="4" fontId="13" fillId="10" borderId="0" xfId="0" applyNumberFormat="1" applyFont="1" applyFill="1" applyBorder="1" applyAlignment="1">
      <alignment vertical="center" wrapText="1"/>
    </xf>
    <xf numFmtId="10" fontId="17" fillId="0" borderId="0" xfId="0" applyNumberFormat="1" applyFont="1" applyBorder="1" applyAlignment="1">
      <alignment vertical="center"/>
    </xf>
    <xf numFmtId="3" fontId="15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4" fontId="18" fillId="10" borderId="0" xfId="0" applyNumberFormat="1" applyFont="1" applyFill="1" applyBorder="1" applyAlignment="1">
      <alignment vertical="center"/>
    </xf>
    <xf numFmtId="4" fontId="22" fillId="10" borderId="0" xfId="2" applyNumberFormat="1" applyFont="1" applyFill="1" applyBorder="1" applyAlignment="1">
      <alignment horizontal="right" vertical="center" wrapText="1"/>
    </xf>
    <xf numFmtId="4" fontId="9" fillId="10" borderId="0" xfId="2" applyNumberFormat="1" applyFont="1" applyFill="1" applyBorder="1" applyAlignment="1">
      <alignment horizontal="right" vertical="center"/>
    </xf>
    <xf numFmtId="4" fontId="9" fillId="10" borderId="0" xfId="3" applyNumberFormat="1" applyFont="1" applyFill="1" applyBorder="1" applyAlignment="1">
      <alignment horizontal="right" vertical="center" wrapText="1"/>
    </xf>
    <xf numFmtId="4" fontId="9" fillId="0" borderId="0" xfId="3" applyNumberFormat="1" applyFont="1" applyBorder="1" applyAlignment="1">
      <alignment horizontal="right" vertical="center" wrapText="1"/>
    </xf>
    <xf numFmtId="4" fontId="20" fillId="0" borderId="0" xfId="3" applyNumberFormat="1" applyFont="1" applyBorder="1" applyAlignment="1">
      <alignment horizontal="right" vertical="center" wrapText="1"/>
    </xf>
    <xf numFmtId="4" fontId="20" fillId="10" borderId="0" xfId="3" applyNumberFormat="1" applyFont="1" applyFill="1" applyBorder="1" applyAlignment="1">
      <alignment horizontal="right" vertical="center" wrapText="1"/>
    </xf>
    <xf numFmtId="4" fontId="20" fillId="10" borderId="0" xfId="3" applyNumberFormat="1" applyFont="1" applyFill="1" applyBorder="1" applyAlignment="1">
      <alignment horizontal="right" vertical="center"/>
    </xf>
    <xf numFmtId="0" fontId="2" fillId="0" borderId="0" xfId="1" applyFont="1" applyFill="1" applyAlignment="1"/>
    <xf numFmtId="0" fontId="1" fillId="0" borderId="0" xfId="1" applyFill="1" applyAlignment="1"/>
    <xf numFmtId="4" fontId="2" fillId="0" borderId="0" xfId="1" applyNumberFormat="1" applyFont="1" applyFill="1" applyAlignment="1"/>
    <xf numFmtId="4" fontId="3" fillId="2" borderId="0" xfId="1" applyNumberFormat="1" applyFont="1" applyFill="1" applyAlignment="1"/>
    <xf numFmtId="10" fontId="3" fillId="2" borderId="0" xfId="1" applyNumberFormat="1" applyFont="1" applyFill="1" applyAlignment="1"/>
    <xf numFmtId="4" fontId="0" fillId="0" borderId="0" xfId="0" applyNumberFormat="1" applyFill="1"/>
    <xf numFmtId="10" fontId="1" fillId="0" borderId="0" xfId="1" applyNumberFormat="1" applyAlignment="1">
      <alignment horizontal="right"/>
    </xf>
    <xf numFmtId="4" fontId="7" fillId="0" borderId="0" xfId="1" applyNumberFormat="1" applyFont="1" applyAlignment="1">
      <alignment vertical="center"/>
    </xf>
    <xf numFmtId="4" fontId="10" fillId="0" borderId="0" xfId="0" applyNumberFormat="1" applyFont="1" applyAlignment="1">
      <alignment vertical="center"/>
    </xf>
    <xf numFmtId="0" fontId="24" fillId="11" borderId="0" xfId="1" applyFont="1" applyFill="1" applyAlignment="1"/>
    <xf numFmtId="4" fontId="24" fillId="11" borderId="0" xfId="1" applyNumberFormat="1" applyFont="1" applyFill="1" applyAlignment="1"/>
    <xf numFmtId="10" fontId="24" fillId="11" borderId="0" xfId="1" applyNumberFormat="1" applyFont="1" applyFill="1" applyAlignment="1"/>
    <xf numFmtId="0" fontId="1" fillId="0" borderId="0" xfId="1" applyFont="1" applyAlignment="1"/>
    <xf numFmtId="0" fontId="1" fillId="0" borderId="0" xfId="1" applyFont="1"/>
    <xf numFmtId="0" fontId="1" fillId="0" borderId="0" xfId="1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1" applyFont="1" applyBorder="1" applyAlignment="1" applyProtection="1">
      <alignment horizontal="left"/>
    </xf>
    <xf numFmtId="0" fontId="10" fillId="0" borderId="0" xfId="0" applyFont="1"/>
    <xf numFmtId="49" fontId="26" fillId="0" borderId="0" xfId="0" applyNumberFormat="1" applyFont="1" applyAlignment="1">
      <alignment vertical="center" wrapText="1"/>
    </xf>
    <xf numFmtId="0" fontId="27" fillId="0" borderId="0" xfId="0" applyFont="1" applyAlignment="1">
      <alignment horizontal="left"/>
    </xf>
    <xf numFmtId="49" fontId="28" fillId="0" borderId="0" xfId="0" applyNumberFormat="1" applyFont="1" applyAlignment="1">
      <alignment horizontal="left" vertical="center"/>
    </xf>
    <xf numFmtId="10" fontId="2" fillId="0" borderId="0" xfId="1" applyNumberFormat="1" applyFont="1" applyFill="1" applyAlignment="1">
      <alignment horizontal="right"/>
    </xf>
    <xf numFmtId="0" fontId="2" fillId="0" borderId="0" xfId="1" applyFont="1" applyBorder="1" applyAlignment="1" applyProtection="1">
      <alignment horizontal="left"/>
    </xf>
    <xf numFmtId="0" fontId="1" fillId="0" borderId="0" xfId="1"/>
    <xf numFmtId="4" fontId="2" fillId="0" borderId="0" xfId="1" applyNumberFormat="1" applyFont="1" applyBorder="1" applyAlignment="1" applyProtection="1">
      <alignment horizontal="right"/>
    </xf>
    <xf numFmtId="10" fontId="2" fillId="0" borderId="0" xfId="1" applyNumberFormat="1" applyFont="1" applyBorder="1" applyAlignment="1" applyProtection="1">
      <alignment horizontal="right"/>
    </xf>
    <xf numFmtId="10" fontId="1" fillId="0" borderId="0" xfId="1" applyNumberFormat="1"/>
    <xf numFmtId="0" fontId="1" fillId="0" borderId="0" xfId="1" applyFont="1" applyBorder="1" applyAlignment="1" applyProtection="1">
      <alignment horizontal="left"/>
    </xf>
    <xf numFmtId="0" fontId="1" fillId="0" borderId="0" xfId="1" applyBorder="1"/>
    <xf numFmtId="0" fontId="7" fillId="0" borderId="0" xfId="1" applyFont="1" applyBorder="1" applyAlignment="1" applyProtection="1">
      <alignment horizontal="left"/>
    </xf>
    <xf numFmtId="0" fontId="9" fillId="0" borderId="0" xfId="1" applyFont="1" applyBorder="1" applyAlignment="1" applyProtection="1">
      <alignment horizontal="left"/>
    </xf>
    <xf numFmtId="4" fontId="1" fillId="0" borderId="0" xfId="1" applyNumberFormat="1" applyFont="1" applyBorder="1" applyAlignment="1" applyProtection="1">
      <alignment horizontal="right"/>
    </xf>
    <xf numFmtId="10" fontId="1" fillId="0" borderId="0" xfId="1" applyNumberFormat="1" applyFont="1" applyBorder="1" applyAlignment="1" applyProtection="1">
      <alignment horizontal="right"/>
    </xf>
    <xf numFmtId="10" fontId="7" fillId="0" borderId="0" xfId="1" applyNumberFormat="1" applyFont="1" applyBorder="1" applyAlignment="1" applyProtection="1">
      <alignment horizontal="right"/>
    </xf>
    <xf numFmtId="0" fontId="7" fillId="10" borderId="0" xfId="1" applyFont="1" applyFill="1" applyBorder="1" applyAlignment="1" applyProtection="1">
      <alignment horizontal="left"/>
    </xf>
    <xf numFmtId="0" fontId="1" fillId="10" borderId="0" xfId="1" applyFill="1"/>
    <xf numFmtId="10" fontId="7" fillId="0" borderId="0" xfId="1" applyNumberFormat="1" applyFont="1"/>
    <xf numFmtId="0" fontId="1" fillId="10" borderId="0" xfId="1" applyFill="1" applyBorder="1"/>
    <xf numFmtId="10" fontId="9" fillId="0" borderId="0" xfId="1" applyNumberFormat="1" applyFont="1" applyBorder="1" applyAlignment="1" applyProtection="1">
      <alignment horizontal="right"/>
    </xf>
    <xf numFmtId="10" fontId="9" fillId="0" borderId="0" xfId="1" applyNumberFormat="1" applyFont="1"/>
    <xf numFmtId="10" fontId="2" fillId="7" borderId="0" xfId="1" applyNumberFormat="1" applyFont="1" applyFill="1" applyBorder="1" applyAlignment="1" applyProtection="1">
      <alignment horizontal="right"/>
    </xf>
    <xf numFmtId="0" fontId="2" fillId="4" borderId="0" xfId="1" applyFont="1" applyFill="1" applyBorder="1" applyAlignment="1" applyProtection="1">
      <alignment horizontal="left"/>
    </xf>
    <xf numFmtId="4" fontId="2" fillId="4" borderId="0" xfId="1" applyNumberFormat="1" applyFont="1" applyFill="1" applyBorder="1" applyAlignment="1" applyProtection="1">
      <alignment horizontal="right"/>
    </xf>
    <xf numFmtId="10" fontId="2" fillId="4" borderId="0" xfId="1" applyNumberFormat="1" applyFont="1" applyFill="1" applyBorder="1" applyAlignment="1" applyProtection="1">
      <alignment horizontal="right"/>
    </xf>
    <xf numFmtId="0" fontId="25" fillId="6" borderId="0" xfId="1" applyFont="1" applyFill="1" applyBorder="1" applyAlignment="1" applyProtection="1">
      <alignment horizontal="left"/>
    </xf>
    <xf numFmtId="0" fontId="6" fillId="6" borderId="0" xfId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4" fontId="3" fillId="3" borderId="0" xfId="1" applyNumberFormat="1" applyFont="1" applyFill="1" applyBorder="1" applyAlignment="1" applyProtection="1">
      <alignment horizontal="right"/>
    </xf>
    <xf numFmtId="4" fontId="6" fillId="6" borderId="0" xfId="1" applyNumberFormat="1" applyFont="1" applyFill="1" applyBorder="1" applyAlignment="1" applyProtection="1">
      <alignment horizontal="right"/>
    </xf>
    <xf numFmtId="4" fontId="2" fillId="7" borderId="0" xfId="1" applyNumberFormat="1" applyFont="1" applyFill="1" applyBorder="1" applyAlignment="1" applyProtection="1">
      <alignment horizontal="right"/>
    </xf>
    <xf numFmtId="0" fontId="2" fillId="5" borderId="0" xfId="1" applyFont="1" applyFill="1" applyAlignment="1">
      <alignment horizontal="center"/>
    </xf>
    <xf numFmtId="0" fontId="2" fillId="5" borderId="0" xfId="1" applyFont="1" applyFill="1" applyBorder="1" applyAlignment="1" applyProtection="1">
      <alignment horizontal="left"/>
    </xf>
    <xf numFmtId="10" fontId="3" fillId="3" borderId="0" xfId="1" applyNumberFormat="1" applyFont="1" applyFill="1" applyBorder="1" applyAlignment="1" applyProtection="1">
      <alignment horizontal="right"/>
    </xf>
    <xf numFmtId="0" fontId="7" fillId="5" borderId="0" xfId="1" applyFont="1" applyFill="1" applyAlignment="1">
      <alignment horizontal="center"/>
    </xf>
    <xf numFmtId="10" fontId="6" fillId="6" borderId="0" xfId="1" applyNumberFormat="1" applyFont="1" applyFill="1" applyBorder="1" applyAlignment="1" applyProtection="1">
      <alignment horizontal="right"/>
    </xf>
    <xf numFmtId="0" fontId="1" fillId="0" borderId="0" xfId="1" applyFont="1" applyBorder="1" applyAlignment="1" applyProtection="1">
      <alignment horizontal="center"/>
    </xf>
    <xf numFmtId="0" fontId="4" fillId="0" borderId="0" xfId="1" applyFont="1" applyBorder="1" applyAlignment="1" applyProtection="1">
      <alignment horizontal="center"/>
    </xf>
    <xf numFmtId="0" fontId="4" fillId="0" borderId="0" xfId="1" applyFont="1"/>
    <xf numFmtId="10" fontId="2" fillId="10" borderId="0" xfId="1" applyNumberFormat="1" applyFont="1" applyFill="1" applyBorder="1" applyAlignment="1" applyProtection="1">
      <alignment horizontal="right"/>
    </xf>
    <xf numFmtId="10" fontId="1" fillId="10" borderId="0" xfId="1" applyNumberFormat="1" applyFill="1"/>
    <xf numFmtId="0" fontId="2" fillId="7" borderId="0" xfId="1" applyFont="1" applyFill="1" applyBorder="1" applyAlignment="1" applyProtection="1">
      <alignment horizontal="left"/>
    </xf>
    <xf numFmtId="4" fontId="25" fillId="6" borderId="0" xfId="1" applyNumberFormat="1" applyFont="1" applyFill="1" applyBorder="1" applyAlignment="1" applyProtection="1">
      <alignment horizontal="right"/>
    </xf>
    <xf numFmtId="0" fontId="7" fillId="7" borderId="0" xfId="1" applyFont="1" applyFill="1" applyBorder="1" applyAlignment="1" applyProtection="1">
      <alignment horizontal="left"/>
    </xf>
    <xf numFmtId="0" fontId="9" fillId="10" borderId="0" xfId="1" applyFont="1" applyFill="1" applyBorder="1" applyAlignment="1" applyProtection="1">
      <alignment horizontal="left"/>
    </xf>
    <xf numFmtId="0" fontId="2" fillId="10" borderId="0" xfId="1" applyFont="1" applyFill="1" applyBorder="1" applyAlignment="1" applyProtection="1">
      <alignment horizontal="left"/>
    </xf>
    <xf numFmtId="10" fontId="2" fillId="3" borderId="0" xfId="1" applyNumberFormat="1" applyFont="1" applyFill="1" applyAlignment="1">
      <alignment horizontal="right"/>
    </xf>
    <xf numFmtId="0" fontId="2" fillId="3" borderId="0" xfId="1" applyFont="1" applyFill="1" applyAlignment="1">
      <alignment horizontal="left"/>
    </xf>
    <xf numFmtId="0" fontId="2" fillId="3" borderId="0" xfId="1" applyFont="1" applyFill="1"/>
    <xf numFmtId="4" fontId="2" fillId="3" borderId="0" xfId="1" applyNumberFormat="1" applyFont="1" applyFill="1" applyAlignment="1">
      <alignment horizontal="right"/>
    </xf>
    <xf numFmtId="0" fontId="4" fillId="0" borderId="0" xfId="1" applyFont="1" applyAlignment="1">
      <alignment horizontal="center"/>
    </xf>
    <xf numFmtId="0" fontId="1" fillId="0" borderId="0" xfId="1" applyAlignment="1">
      <alignment horizontal="center"/>
    </xf>
    <xf numFmtId="4" fontId="12" fillId="9" borderId="0" xfId="1" applyNumberFormat="1" applyFont="1" applyFill="1" applyAlignment="1">
      <alignment horizontal="right"/>
    </xf>
    <xf numFmtId="0" fontId="13" fillId="9" borderId="0" xfId="1" applyFont="1" applyFill="1"/>
    <xf numFmtId="10" fontId="12" fillId="9" borderId="0" xfId="1" applyNumberFormat="1" applyFont="1" applyFill="1" applyAlignment="1">
      <alignment horizontal="right"/>
    </xf>
    <xf numFmtId="10" fontId="13" fillId="9" borderId="0" xfId="1" applyNumberFormat="1" applyFont="1" applyFill="1"/>
    <xf numFmtId="4" fontId="12" fillId="8" borderId="0" xfId="1" applyNumberFormat="1" applyFont="1" applyFill="1" applyAlignment="1">
      <alignment horizontal="right"/>
    </xf>
    <xf numFmtId="0" fontId="13" fillId="8" borderId="0" xfId="1" applyFont="1" applyFill="1"/>
    <xf numFmtId="10" fontId="12" fillId="8" borderId="0" xfId="1" applyNumberFormat="1" applyFont="1" applyFill="1" applyAlignment="1">
      <alignment horizontal="right"/>
    </xf>
    <xf numFmtId="10" fontId="13" fillId="8" borderId="0" xfId="1" applyNumberFormat="1" applyFont="1" applyFill="1"/>
    <xf numFmtId="0" fontId="12" fillId="8" borderId="0" xfId="1" applyFont="1" applyFill="1" applyAlignment="1">
      <alignment horizontal="left"/>
    </xf>
    <xf numFmtId="0" fontId="12" fillId="8" borderId="0" xfId="1" applyFont="1" applyFill="1"/>
    <xf numFmtId="0" fontId="12" fillId="9" borderId="0" xfId="1" applyFont="1" applyFill="1" applyAlignment="1">
      <alignment horizontal="left"/>
    </xf>
    <xf numFmtId="0" fontId="12" fillId="9" borderId="0" xfId="1" applyFont="1" applyFill="1"/>
    <xf numFmtId="0" fontId="2" fillId="3" borderId="0" xfId="1" applyFont="1" applyFill="1" applyAlignment="1">
      <alignment horizontal="center"/>
    </xf>
    <xf numFmtId="10" fontId="3" fillId="2" borderId="0" xfId="1" applyNumberFormat="1" applyFont="1" applyFill="1" applyAlignment="1">
      <alignment horizontal="right"/>
    </xf>
    <xf numFmtId="0" fontId="3" fillId="2" borderId="0" xfId="1" applyFont="1" applyFill="1"/>
    <xf numFmtId="4" fontId="3" fillId="2" borderId="0" xfId="1" applyNumberFormat="1" applyFont="1" applyFill="1" applyAlignment="1">
      <alignment horizontal="right"/>
    </xf>
    <xf numFmtId="10" fontId="2" fillId="0" borderId="0" xfId="1" applyNumberFormat="1" applyFont="1" applyFill="1" applyAlignment="1">
      <alignment horizontal="right"/>
    </xf>
    <xf numFmtId="10" fontId="1" fillId="0" borderId="0" xfId="1" applyNumberFormat="1" applyFill="1"/>
    <xf numFmtId="0" fontId="2" fillId="0" borderId="0" xfId="1" applyFont="1" applyFill="1"/>
    <xf numFmtId="0" fontId="1" fillId="0" borderId="0" xfId="1" applyFill="1"/>
    <xf numFmtId="4" fontId="2" fillId="0" borderId="0" xfId="1" applyNumberFormat="1" applyFont="1" applyFill="1" applyAlignment="1">
      <alignment horizontal="right"/>
    </xf>
    <xf numFmtId="0" fontId="3" fillId="2" borderId="0" xfId="1" applyFont="1" applyFill="1" applyAlignment="1">
      <alignment horizontal="center"/>
    </xf>
    <xf numFmtId="0" fontId="12" fillId="3" borderId="0" xfId="1" applyFont="1" applyFill="1" applyAlignment="1">
      <alignment horizontal="center"/>
    </xf>
    <xf numFmtId="10" fontId="2" fillId="0" borderId="0" xfId="1" applyNumberFormat="1" applyFont="1" applyAlignment="1">
      <alignment horizontal="right"/>
    </xf>
    <xf numFmtId="0" fontId="2" fillId="0" borderId="0" xfId="1" applyFont="1"/>
    <xf numFmtId="4" fontId="2" fillId="0" borderId="0" xfId="1" applyNumberFormat="1" applyFont="1" applyAlignment="1">
      <alignment horizontal="right"/>
    </xf>
    <xf numFmtId="4" fontId="1" fillId="0" borderId="0" xfId="1" applyNumberFormat="1" applyAlignment="1">
      <alignment horizontal="right"/>
    </xf>
    <xf numFmtId="10" fontId="1" fillId="0" borderId="0" xfId="1" applyNumberFormat="1" applyAlignment="1">
      <alignment horizontal="right"/>
    </xf>
    <xf numFmtId="0" fontId="13" fillId="0" borderId="0" xfId="1" applyFont="1" applyAlignment="1">
      <alignment horizontal="center"/>
    </xf>
    <xf numFmtId="0" fontId="12" fillId="5" borderId="0" xfId="1" applyFont="1" applyFill="1" applyAlignment="1">
      <alignment horizontal="center"/>
    </xf>
    <xf numFmtId="10" fontId="5" fillId="8" borderId="0" xfId="1" applyNumberFormat="1" applyFont="1" applyFill="1" applyAlignment="1">
      <alignment horizontal="right"/>
    </xf>
    <xf numFmtId="10" fontId="1" fillId="8" borderId="0" xfId="1" applyNumberFormat="1" applyFill="1"/>
    <xf numFmtId="0" fontId="5" fillId="8" borderId="0" xfId="1" applyFont="1" applyFill="1"/>
    <xf numFmtId="0" fontId="1" fillId="8" borderId="0" xfId="1" applyFill="1"/>
    <xf numFmtId="4" fontId="5" fillId="8" borderId="0" xfId="1" applyNumberFormat="1" applyFont="1" applyFill="1" applyAlignment="1">
      <alignment horizontal="right"/>
    </xf>
    <xf numFmtId="10" fontId="5" fillId="9" borderId="0" xfId="1" applyNumberFormat="1" applyFont="1" applyFill="1" applyAlignment="1">
      <alignment horizontal="right"/>
    </xf>
    <xf numFmtId="10" fontId="1" fillId="9" borderId="0" xfId="1" applyNumberFormat="1" applyFill="1"/>
    <xf numFmtId="0" fontId="5" fillId="9" borderId="0" xfId="1" applyFont="1" applyFill="1"/>
    <xf numFmtId="0" fontId="1" fillId="9" borderId="0" xfId="1" applyFill="1"/>
    <xf numFmtId="4" fontId="5" fillId="9" borderId="0" xfId="1" applyNumberFormat="1" applyFont="1" applyFill="1" applyAlignment="1">
      <alignment horizontal="right"/>
    </xf>
    <xf numFmtId="0" fontId="3" fillId="2" borderId="0" xfId="1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7" fillId="0" borderId="0" xfId="1" applyFont="1"/>
    <xf numFmtId="0" fontId="9" fillId="0" borderId="0" xfId="1" applyFont="1"/>
  </cellXfs>
  <cellStyles count="4">
    <cellStyle name="Normal" xfId="0" builtinId="0"/>
    <cellStyle name="Normalno 2" xfId="1"/>
    <cellStyle name="Obično_List4" xfId="2"/>
    <cellStyle name="Obično_List5" xfId="3"/>
  </cellStyles>
  <dxfs count="0"/>
  <tableStyles count="0" defaultTableStyle="TableStyleMedium2" defaultPivotStyle="PivotStyleLight16"/>
  <colors>
    <mruColors>
      <color rgb="FF5454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0</xdr:row>
      <xdr:rowOff>57150</xdr:rowOff>
    </xdr:from>
    <xdr:to>
      <xdr:col>0</xdr:col>
      <xdr:colOff>2990850</xdr:colOff>
      <xdr:row>0</xdr:row>
      <xdr:rowOff>1209675</xdr:rowOff>
    </xdr:to>
    <xdr:sp macro="" textlink="">
      <xdr:nvSpPr>
        <xdr:cNvPr id="2" name="TekstniOkvir 1"/>
        <xdr:cNvSpPr txBox="1"/>
      </xdr:nvSpPr>
      <xdr:spPr>
        <a:xfrm>
          <a:off x="561975" y="57150"/>
          <a:ext cx="2428875" cy="1152525"/>
        </a:xfrm>
        <a:prstGeom prst="rect">
          <a:avLst/>
        </a:prstGeom>
        <a:solidFill>
          <a:schemeClr val="lt1"/>
        </a:solidFill>
        <a:ln w="0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hr-HR" sz="900" b="1">
              <a:solidFill>
                <a:srgbClr val="00B0F0"/>
              </a:solidFill>
              <a:effectLst/>
              <a:latin typeface="+mn-lt"/>
              <a:ea typeface="+mn-ea"/>
              <a:cs typeface="+mn-cs"/>
            </a:rPr>
            <a:t>SPECIJALNA BOLNICA ZA MEDICINSKU REHABILITACIJU KRAPINSKE TOPLICE </a:t>
          </a:r>
          <a:endParaRPr lang="hr-HR" sz="900">
            <a:solidFill>
              <a:srgbClr val="00B0F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hr-HR" sz="900" b="1">
              <a:solidFill>
                <a:srgbClr val="00B0F0"/>
              </a:solidFill>
              <a:effectLst/>
              <a:latin typeface="+mn-lt"/>
              <a:ea typeface="+mn-ea"/>
              <a:cs typeface="+mn-cs"/>
            </a:rPr>
            <a:t>Gajeva 2, 49217 Krapinske Toplice</a:t>
          </a:r>
          <a:endParaRPr lang="hr-HR" sz="900">
            <a:solidFill>
              <a:srgbClr val="00B0F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hr-HR" sz="900" b="1">
              <a:solidFill>
                <a:srgbClr val="00B0F0"/>
              </a:solidFill>
              <a:effectLst/>
              <a:latin typeface="+mn-lt"/>
              <a:ea typeface="+mn-ea"/>
              <a:cs typeface="+mn-cs"/>
            </a:rPr>
            <a:t>Tel.: 049 383 100</a:t>
          </a:r>
          <a:endParaRPr lang="hr-HR" sz="900">
            <a:solidFill>
              <a:srgbClr val="00B0F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hr-HR" sz="900" b="1">
              <a:solidFill>
                <a:srgbClr val="00B0F0"/>
              </a:solidFill>
              <a:effectLst/>
              <a:latin typeface="+mn-lt"/>
              <a:ea typeface="+mn-ea"/>
              <a:cs typeface="+mn-cs"/>
            </a:rPr>
            <a:t>Faks: 049 232 140</a:t>
          </a:r>
          <a:endParaRPr lang="hr-HR" sz="900">
            <a:solidFill>
              <a:srgbClr val="00B0F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hr-HR" sz="900" b="1">
              <a:solidFill>
                <a:srgbClr val="00B0F0"/>
              </a:solidFill>
              <a:effectLst/>
              <a:latin typeface="+mn-lt"/>
              <a:ea typeface="+mn-ea"/>
              <a:cs typeface="+mn-cs"/>
            </a:rPr>
            <a:t>E – mail: info@sbkt.hr</a:t>
          </a:r>
          <a:endParaRPr lang="hr-HR" sz="900">
            <a:solidFill>
              <a:srgbClr val="00B0F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hr-HR" sz="900" b="1">
              <a:solidFill>
                <a:srgbClr val="00B0F0"/>
              </a:solidFill>
              <a:effectLst/>
              <a:latin typeface="+mn-lt"/>
              <a:ea typeface="+mn-ea"/>
              <a:cs typeface="+mn-cs"/>
            </a:rPr>
            <a:t>www.sbkt.hr</a:t>
          </a:r>
          <a:endParaRPr lang="hr-HR" sz="900">
            <a:solidFill>
              <a:srgbClr val="00B0F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hr-HR" sz="1100"/>
        </a:p>
      </xdr:txBody>
    </xdr:sp>
    <xdr:clientData/>
  </xdr:twoCellAnchor>
  <xdr:twoCellAnchor editAs="oneCell">
    <xdr:from>
      <xdr:col>0</xdr:col>
      <xdr:colOff>19050</xdr:colOff>
      <xdr:row>0</xdr:row>
      <xdr:rowOff>47625</xdr:rowOff>
    </xdr:from>
    <xdr:to>
      <xdr:col>0</xdr:col>
      <xdr:colOff>575945</xdr:colOff>
      <xdr:row>1</xdr:row>
      <xdr:rowOff>3810</xdr:rowOff>
    </xdr:to>
    <xdr:pic>
      <xdr:nvPicPr>
        <xdr:cNvPr id="3" name="Slika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7625"/>
          <a:ext cx="556895" cy="10801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3"/>
  <sheetViews>
    <sheetView workbookViewId="0">
      <selection activeCell="O19" sqref="O19:P19"/>
    </sheetView>
  </sheetViews>
  <sheetFormatPr defaultRowHeight="15" x14ac:dyDescent="0.25"/>
  <cols>
    <col min="10" max="10" width="54.42578125" customWidth="1"/>
  </cols>
  <sheetData>
    <row r="1" spans="1:18" x14ac:dyDescent="0.25">
      <c r="A1" s="123" t="s">
        <v>128</v>
      </c>
    </row>
    <row r="3" spans="1:18" ht="18" x14ac:dyDescent="0.25">
      <c r="A3" s="162" t="s">
        <v>117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</row>
    <row r="4" spans="1:18" x14ac:dyDescent="0.25">
      <c r="A4" s="161" t="s">
        <v>451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</row>
    <row r="5" spans="1:18" x14ac:dyDescent="0.25">
      <c r="A5" s="161" t="s">
        <v>0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</row>
    <row r="6" spans="1:18" x14ac:dyDescent="0.25">
      <c r="A6" s="157" t="s">
        <v>0</v>
      </c>
      <c r="B6" s="129"/>
      <c r="C6" s="157" t="s">
        <v>118</v>
      </c>
      <c r="D6" s="129"/>
      <c r="E6" s="129"/>
      <c r="F6" s="129"/>
      <c r="G6" s="129"/>
      <c r="H6" s="129"/>
      <c r="I6" s="129"/>
      <c r="J6" s="129"/>
      <c r="K6" s="156" t="s">
        <v>0</v>
      </c>
      <c r="L6" s="129"/>
      <c r="M6" s="156" t="s">
        <v>0</v>
      </c>
      <c r="N6" s="129"/>
      <c r="O6" s="156" t="s">
        <v>0</v>
      </c>
      <c r="P6" s="129"/>
      <c r="Q6" s="156" t="s">
        <v>0</v>
      </c>
      <c r="R6" s="129"/>
    </row>
    <row r="7" spans="1:18" x14ac:dyDescent="0.25">
      <c r="A7" s="157" t="s">
        <v>0</v>
      </c>
      <c r="B7" s="129"/>
      <c r="C7" s="157" t="s">
        <v>119</v>
      </c>
      <c r="D7" s="129"/>
      <c r="E7" s="129"/>
      <c r="F7" s="129"/>
      <c r="G7" s="129"/>
      <c r="H7" s="129"/>
      <c r="I7" s="129"/>
      <c r="J7" s="129"/>
      <c r="K7" s="156" t="s">
        <v>0</v>
      </c>
      <c r="L7" s="129"/>
      <c r="M7" s="156" t="s">
        <v>0</v>
      </c>
      <c r="N7" s="129"/>
      <c r="O7" s="156" t="s">
        <v>0</v>
      </c>
      <c r="P7" s="129"/>
      <c r="Q7" s="156" t="s">
        <v>0</v>
      </c>
      <c r="R7" s="129"/>
    </row>
    <row r="8" spans="1:18" x14ac:dyDescent="0.25">
      <c r="A8" s="157" t="s">
        <v>0</v>
      </c>
      <c r="B8" s="129"/>
      <c r="C8" s="157" t="s">
        <v>120</v>
      </c>
      <c r="D8" s="129"/>
      <c r="E8" s="156" t="s">
        <v>121</v>
      </c>
      <c r="F8" s="129"/>
      <c r="G8" s="129"/>
      <c r="H8" s="129"/>
      <c r="I8" s="129"/>
      <c r="J8" s="129"/>
      <c r="K8" s="156" t="s">
        <v>449</v>
      </c>
      <c r="L8" s="129"/>
      <c r="M8" s="159" t="s">
        <v>450</v>
      </c>
      <c r="N8" s="129"/>
      <c r="O8" s="156" t="s">
        <v>452</v>
      </c>
      <c r="P8" s="129"/>
      <c r="Q8" s="156" t="s">
        <v>122</v>
      </c>
      <c r="R8" s="129"/>
    </row>
    <row r="9" spans="1:18" x14ac:dyDescent="0.25">
      <c r="A9" s="156" t="s">
        <v>0</v>
      </c>
      <c r="B9" s="129"/>
      <c r="C9" s="129"/>
      <c r="D9" s="129"/>
      <c r="E9" s="129"/>
      <c r="F9" s="129"/>
      <c r="G9" s="129"/>
      <c r="H9" s="129"/>
      <c r="I9" s="129"/>
      <c r="J9" s="129"/>
      <c r="K9" s="156" t="s">
        <v>123</v>
      </c>
      <c r="L9" s="129"/>
      <c r="M9" s="156">
        <v>2</v>
      </c>
      <c r="N9" s="129"/>
      <c r="O9" s="156" t="s">
        <v>125</v>
      </c>
      <c r="P9" s="129"/>
      <c r="Q9" s="156" t="s">
        <v>126</v>
      </c>
      <c r="R9" s="129"/>
    </row>
    <row r="10" spans="1:18" x14ac:dyDescent="0.25">
      <c r="A10" s="152" t="s">
        <v>0</v>
      </c>
      <c r="B10" s="129"/>
      <c r="C10" s="152" t="s">
        <v>127</v>
      </c>
      <c r="D10" s="129"/>
      <c r="E10" s="129"/>
      <c r="F10" s="129"/>
      <c r="G10" s="129"/>
      <c r="H10" s="129"/>
      <c r="I10" s="129"/>
      <c r="J10" s="129"/>
      <c r="K10" s="153">
        <f>K11+K50</f>
        <v>34215026.530000001</v>
      </c>
      <c r="L10" s="129"/>
      <c r="M10" s="153">
        <f>M11+M50</f>
        <v>34215026.530000001</v>
      </c>
      <c r="N10" s="129"/>
      <c r="O10" s="153">
        <f>O11+O50</f>
        <v>13810955.579999998</v>
      </c>
      <c r="P10" s="129"/>
      <c r="Q10" s="158">
        <f>O10/M10</f>
        <v>0.40365175715676987</v>
      </c>
      <c r="R10" s="132"/>
    </row>
    <row r="11" spans="1:18" x14ac:dyDescent="0.25">
      <c r="A11" s="151" t="s">
        <v>0</v>
      </c>
      <c r="B11" s="129"/>
      <c r="C11" s="151" t="s">
        <v>4</v>
      </c>
      <c r="D11" s="129"/>
      <c r="E11" s="129"/>
      <c r="F11" s="129"/>
      <c r="G11" s="129"/>
      <c r="H11" s="129"/>
      <c r="I11" s="129"/>
      <c r="J11" s="129"/>
      <c r="K11" s="154">
        <f>K13+K29</f>
        <v>637069.4800000001</v>
      </c>
      <c r="L11" s="129"/>
      <c r="M11" s="154">
        <f>M13+M29</f>
        <v>637069.4800000001</v>
      </c>
      <c r="N11" s="129"/>
      <c r="O11" s="154">
        <f>O13+O29</f>
        <v>314796.11</v>
      </c>
      <c r="P11" s="129"/>
      <c r="Q11" s="160">
        <f t="shared" ref="Q11:Q70" si="0">O11/M11</f>
        <v>0.49413151921828047</v>
      </c>
      <c r="R11" s="132"/>
    </row>
    <row r="12" spans="1:18" x14ac:dyDescent="0.25">
      <c r="A12" s="166" t="s">
        <v>0</v>
      </c>
      <c r="B12" s="129"/>
      <c r="C12" s="166">
        <v>1001</v>
      </c>
      <c r="D12" s="129"/>
      <c r="E12" s="168" t="s">
        <v>439</v>
      </c>
      <c r="F12" s="129"/>
      <c r="G12" s="129"/>
      <c r="H12" s="129"/>
      <c r="I12" s="129"/>
      <c r="J12" s="129"/>
      <c r="K12" s="155">
        <f>K13</f>
        <v>0</v>
      </c>
      <c r="L12" s="129"/>
      <c r="M12" s="155">
        <f>M13</f>
        <v>0</v>
      </c>
      <c r="N12" s="129"/>
      <c r="O12" s="155">
        <f>O13</f>
        <v>155630.33000000002</v>
      </c>
      <c r="P12" s="129"/>
      <c r="Q12" s="146">
        <v>0</v>
      </c>
      <c r="R12" s="146"/>
    </row>
    <row r="13" spans="1:18" x14ac:dyDescent="0.25">
      <c r="A13" s="151" t="s">
        <v>0</v>
      </c>
      <c r="B13" s="129"/>
      <c r="C13" s="151" t="s">
        <v>170</v>
      </c>
      <c r="D13" s="129"/>
      <c r="E13" s="129"/>
      <c r="F13" s="129"/>
      <c r="G13" s="129"/>
      <c r="H13" s="129"/>
      <c r="I13" s="129"/>
      <c r="J13" s="129"/>
      <c r="K13" s="167">
        <f>K14+K21+K24</f>
        <v>0</v>
      </c>
      <c r="L13" s="129"/>
      <c r="M13" s="167">
        <f>M14+M21+M24</f>
        <v>0</v>
      </c>
      <c r="N13" s="129"/>
      <c r="O13" s="167">
        <f>O14+O21+O24</f>
        <v>155630.33000000002</v>
      </c>
      <c r="P13" s="129"/>
      <c r="Q13" s="160">
        <v>0</v>
      </c>
      <c r="R13" s="132"/>
    </row>
    <row r="14" spans="1:18" x14ac:dyDescent="0.25">
      <c r="A14" s="128" t="s">
        <v>0</v>
      </c>
      <c r="B14" s="129"/>
      <c r="C14" s="128">
        <v>32</v>
      </c>
      <c r="D14" s="129"/>
      <c r="E14" s="128" t="s">
        <v>453</v>
      </c>
      <c r="F14" s="129"/>
      <c r="G14" s="129"/>
      <c r="H14" s="129"/>
      <c r="I14" s="129"/>
      <c r="J14" s="129"/>
      <c r="K14" s="130">
        <v>0</v>
      </c>
      <c r="L14" s="129"/>
      <c r="M14" s="130">
        <v>0</v>
      </c>
      <c r="N14" s="129"/>
      <c r="O14" s="130">
        <f>O15+O18</f>
        <v>111041.97</v>
      </c>
      <c r="P14" s="129"/>
      <c r="Q14" s="131">
        <v>0</v>
      </c>
      <c r="R14" s="132"/>
    </row>
    <row r="15" spans="1:18" x14ac:dyDescent="0.25">
      <c r="A15" s="128" t="s">
        <v>0</v>
      </c>
      <c r="B15" s="129"/>
      <c r="C15" s="128">
        <v>321</v>
      </c>
      <c r="D15" s="129"/>
      <c r="E15" s="128" t="s">
        <v>456</v>
      </c>
      <c r="F15" s="129"/>
      <c r="G15" s="129"/>
      <c r="H15" s="129"/>
      <c r="I15" s="129"/>
      <c r="J15" s="129"/>
      <c r="K15" s="130"/>
      <c r="L15" s="129"/>
      <c r="M15" s="130"/>
      <c r="N15" s="129"/>
      <c r="O15" s="130">
        <f>O16+O17</f>
        <v>2039.53</v>
      </c>
      <c r="P15" s="129"/>
      <c r="Q15" s="131">
        <v>0</v>
      </c>
      <c r="R15" s="132"/>
    </row>
    <row r="16" spans="1:18" x14ac:dyDescent="0.25">
      <c r="A16" s="133" t="s">
        <v>0</v>
      </c>
      <c r="B16" s="129"/>
      <c r="C16" s="133">
        <v>3211</v>
      </c>
      <c r="D16" s="129"/>
      <c r="E16" s="133" t="s">
        <v>97</v>
      </c>
      <c r="F16" s="129"/>
      <c r="G16" s="129"/>
      <c r="H16" s="129"/>
      <c r="I16" s="129"/>
      <c r="J16" s="129"/>
      <c r="K16" s="137"/>
      <c r="L16" s="129"/>
      <c r="M16" s="137"/>
      <c r="N16" s="129"/>
      <c r="O16" s="137">
        <v>48.69</v>
      </c>
      <c r="P16" s="129"/>
      <c r="Q16" s="138">
        <v>0</v>
      </c>
      <c r="R16" s="132"/>
    </row>
    <row r="17" spans="1:18" x14ac:dyDescent="0.25">
      <c r="A17" s="133" t="s">
        <v>0</v>
      </c>
      <c r="B17" s="129"/>
      <c r="C17" s="133">
        <v>3213</v>
      </c>
      <c r="D17" s="129"/>
      <c r="E17" s="133" t="s">
        <v>29</v>
      </c>
      <c r="F17" s="129"/>
      <c r="G17" s="129"/>
      <c r="H17" s="129"/>
      <c r="I17" s="129"/>
      <c r="J17" s="129"/>
      <c r="K17" s="137"/>
      <c r="L17" s="129"/>
      <c r="M17" s="137"/>
      <c r="N17" s="129"/>
      <c r="O17" s="137">
        <v>1990.84</v>
      </c>
      <c r="P17" s="129"/>
      <c r="Q17" s="138">
        <v>0</v>
      </c>
      <c r="R17" s="132"/>
    </row>
    <row r="18" spans="1:18" x14ac:dyDescent="0.25">
      <c r="A18" s="128" t="s">
        <v>0</v>
      </c>
      <c r="B18" s="129"/>
      <c r="C18" s="128">
        <v>322</v>
      </c>
      <c r="D18" s="129"/>
      <c r="E18" s="128" t="s">
        <v>31</v>
      </c>
      <c r="F18" s="129"/>
      <c r="G18" s="129"/>
      <c r="H18" s="129"/>
      <c r="I18" s="129"/>
      <c r="J18" s="129"/>
      <c r="K18" s="130"/>
      <c r="L18" s="129"/>
      <c r="M18" s="130"/>
      <c r="N18" s="129"/>
      <c r="O18" s="130">
        <f>O19+O20</f>
        <v>109002.44</v>
      </c>
      <c r="P18" s="129"/>
      <c r="Q18" s="131">
        <v>0</v>
      </c>
      <c r="R18" s="132"/>
    </row>
    <row r="19" spans="1:18" x14ac:dyDescent="0.25">
      <c r="A19" s="133" t="s">
        <v>0</v>
      </c>
      <c r="B19" s="129"/>
      <c r="C19" s="133">
        <v>3222</v>
      </c>
      <c r="D19" s="129"/>
      <c r="E19" s="133" t="s">
        <v>33</v>
      </c>
      <c r="F19" s="129"/>
      <c r="G19" s="129"/>
      <c r="H19" s="129"/>
      <c r="I19" s="129"/>
      <c r="J19" s="129"/>
      <c r="K19" s="137"/>
      <c r="L19" s="129"/>
      <c r="M19" s="137"/>
      <c r="N19" s="129"/>
      <c r="O19" s="137">
        <v>616.30999999999995</v>
      </c>
      <c r="P19" s="129"/>
      <c r="Q19" s="138">
        <v>0</v>
      </c>
      <c r="R19" s="132"/>
    </row>
    <row r="20" spans="1:18" x14ac:dyDescent="0.25">
      <c r="A20" s="133" t="s">
        <v>0</v>
      </c>
      <c r="B20" s="129"/>
      <c r="C20" s="133">
        <v>3223</v>
      </c>
      <c r="D20" s="129"/>
      <c r="E20" s="133" t="s">
        <v>50</v>
      </c>
      <c r="F20" s="129"/>
      <c r="G20" s="129"/>
      <c r="H20" s="129"/>
      <c r="I20" s="129"/>
      <c r="J20" s="129"/>
      <c r="K20" s="137"/>
      <c r="L20" s="129"/>
      <c r="M20" s="137"/>
      <c r="N20" s="129"/>
      <c r="O20" s="137">
        <v>108386.13</v>
      </c>
      <c r="P20" s="129"/>
      <c r="Q20" s="138">
        <v>0</v>
      </c>
      <c r="R20" s="132"/>
    </row>
    <row r="21" spans="1:18" x14ac:dyDescent="0.25">
      <c r="A21" s="133" t="s">
        <v>0</v>
      </c>
      <c r="B21" s="129"/>
      <c r="C21" s="128">
        <v>42</v>
      </c>
      <c r="D21" s="129"/>
      <c r="E21" s="135" t="s">
        <v>454</v>
      </c>
      <c r="F21" s="129"/>
      <c r="G21" s="129"/>
      <c r="H21" s="129"/>
      <c r="I21" s="129"/>
      <c r="J21" s="129"/>
      <c r="K21" s="130">
        <v>0</v>
      </c>
      <c r="L21" s="129"/>
      <c r="M21" s="130">
        <v>0</v>
      </c>
      <c r="N21" s="129"/>
      <c r="O21" s="130">
        <f>O22</f>
        <v>15544.5</v>
      </c>
      <c r="P21" s="129"/>
      <c r="Q21" s="131">
        <v>0</v>
      </c>
      <c r="R21" s="131"/>
    </row>
    <row r="22" spans="1:18" x14ac:dyDescent="0.25">
      <c r="A22" s="133" t="s">
        <v>0</v>
      </c>
      <c r="B22" s="129"/>
      <c r="C22" s="128">
        <v>422</v>
      </c>
      <c r="D22" s="129"/>
      <c r="E22" s="135" t="s">
        <v>7</v>
      </c>
      <c r="F22" s="129"/>
      <c r="G22" s="129"/>
      <c r="H22" s="129"/>
      <c r="I22" s="129"/>
      <c r="J22" s="129"/>
      <c r="K22" s="130"/>
      <c r="L22" s="129"/>
      <c r="M22" s="130"/>
      <c r="N22" s="129"/>
      <c r="O22" s="130">
        <f>O23</f>
        <v>15544.5</v>
      </c>
      <c r="P22" s="129"/>
      <c r="Q22" s="131">
        <v>0</v>
      </c>
      <c r="R22" s="131"/>
    </row>
    <row r="23" spans="1:18" x14ac:dyDescent="0.25">
      <c r="A23" s="128" t="s">
        <v>0</v>
      </c>
      <c r="B23" s="129"/>
      <c r="C23" s="133">
        <v>4224</v>
      </c>
      <c r="D23" s="129"/>
      <c r="E23" s="136" t="s">
        <v>11</v>
      </c>
      <c r="F23" s="129"/>
      <c r="G23" s="129"/>
      <c r="H23" s="129"/>
      <c r="I23" s="129"/>
      <c r="J23" s="129"/>
      <c r="K23" s="137"/>
      <c r="L23" s="129"/>
      <c r="M23" s="137"/>
      <c r="N23" s="129"/>
      <c r="O23" s="137">
        <v>15544.5</v>
      </c>
      <c r="P23" s="129"/>
      <c r="Q23" s="144">
        <v>0</v>
      </c>
      <c r="R23" s="145"/>
    </row>
    <row r="24" spans="1:18" x14ac:dyDescent="0.25">
      <c r="A24" s="133" t="s">
        <v>0</v>
      </c>
      <c r="B24" s="129"/>
      <c r="C24" s="128">
        <v>45</v>
      </c>
      <c r="D24" s="129"/>
      <c r="E24" s="135" t="s">
        <v>455</v>
      </c>
      <c r="F24" s="129"/>
      <c r="G24" s="129"/>
      <c r="H24" s="129"/>
      <c r="I24" s="129"/>
      <c r="J24" s="129"/>
      <c r="K24" s="130">
        <v>0</v>
      </c>
      <c r="L24" s="129"/>
      <c r="M24" s="130">
        <v>0</v>
      </c>
      <c r="N24" s="129"/>
      <c r="O24" s="130">
        <f>O25</f>
        <v>29043.86</v>
      </c>
      <c r="P24" s="129"/>
      <c r="Q24" s="131">
        <v>0</v>
      </c>
      <c r="R24" s="131"/>
    </row>
    <row r="25" spans="1:18" x14ac:dyDescent="0.25">
      <c r="A25" s="133" t="s">
        <v>0</v>
      </c>
      <c r="B25" s="129"/>
      <c r="C25" s="128">
        <v>451</v>
      </c>
      <c r="D25" s="129"/>
      <c r="E25" s="135" t="s">
        <v>15</v>
      </c>
      <c r="F25" s="129"/>
      <c r="G25" s="129"/>
      <c r="H25" s="129"/>
      <c r="I25" s="129"/>
      <c r="J25" s="129"/>
      <c r="K25" s="130"/>
      <c r="L25" s="129"/>
      <c r="M25" s="130"/>
      <c r="N25" s="129"/>
      <c r="O25" s="130">
        <f>O26</f>
        <v>29043.86</v>
      </c>
      <c r="P25" s="129"/>
      <c r="Q25" s="131">
        <v>0</v>
      </c>
      <c r="R25" s="131"/>
    </row>
    <row r="26" spans="1:18" x14ac:dyDescent="0.25">
      <c r="A26" s="133" t="s">
        <v>0</v>
      </c>
      <c r="B26" s="129"/>
      <c r="C26" s="133">
        <v>4511</v>
      </c>
      <c r="D26" s="129"/>
      <c r="E26" s="136" t="s">
        <v>438</v>
      </c>
      <c r="F26" s="129"/>
      <c r="G26" s="129"/>
      <c r="H26" s="129"/>
      <c r="I26" s="129"/>
      <c r="J26" s="129"/>
      <c r="K26" s="137"/>
      <c r="L26" s="129"/>
      <c r="M26" s="137"/>
      <c r="N26" s="129"/>
      <c r="O26" s="137">
        <v>29043.86</v>
      </c>
      <c r="P26" s="129"/>
      <c r="Q26" s="144">
        <v>0</v>
      </c>
      <c r="R26" s="145"/>
    </row>
    <row r="27" spans="1:18" x14ac:dyDescent="0.25">
      <c r="A27" s="166" t="s">
        <v>0</v>
      </c>
      <c r="B27" s="129"/>
      <c r="C27" s="166">
        <v>1000</v>
      </c>
      <c r="D27" s="129"/>
      <c r="E27" s="168" t="s">
        <v>1</v>
      </c>
      <c r="F27" s="129"/>
      <c r="G27" s="129"/>
      <c r="H27" s="129"/>
      <c r="I27" s="129"/>
      <c r="J27" s="129"/>
      <c r="K27" s="155">
        <f>K29</f>
        <v>637069.4800000001</v>
      </c>
      <c r="L27" s="129"/>
      <c r="M27" s="155">
        <f>M29</f>
        <v>637069.4800000001</v>
      </c>
      <c r="N27" s="129"/>
      <c r="O27" s="155">
        <f>O29</f>
        <v>159165.78</v>
      </c>
      <c r="P27" s="129"/>
      <c r="Q27" s="146">
        <f t="shared" si="0"/>
        <v>0.24984053544677728</v>
      </c>
      <c r="R27" s="146"/>
    </row>
    <row r="28" spans="1:18" x14ac:dyDescent="0.25">
      <c r="A28" s="147"/>
      <c r="B28" s="129"/>
      <c r="C28" s="147" t="s">
        <v>2</v>
      </c>
      <c r="D28" s="129"/>
      <c r="E28" s="147" t="s">
        <v>3</v>
      </c>
      <c r="F28" s="129"/>
      <c r="G28" s="129"/>
      <c r="H28" s="129"/>
      <c r="I28" s="129"/>
      <c r="J28" s="129"/>
      <c r="K28" s="148">
        <f>K29</f>
        <v>637069.4800000001</v>
      </c>
      <c r="L28" s="129"/>
      <c r="M28" s="148">
        <f>M29</f>
        <v>637069.4800000001</v>
      </c>
      <c r="N28" s="129"/>
      <c r="O28" s="148">
        <f>O29</f>
        <v>159165.78</v>
      </c>
      <c r="P28" s="129"/>
      <c r="Q28" s="149">
        <f t="shared" si="0"/>
        <v>0.24984053544677728</v>
      </c>
      <c r="R28" s="132"/>
    </row>
    <row r="29" spans="1:18" x14ac:dyDescent="0.25">
      <c r="A29" s="151" t="s">
        <v>0</v>
      </c>
      <c r="B29" s="129"/>
      <c r="C29" s="151" t="s">
        <v>5</v>
      </c>
      <c r="D29" s="129"/>
      <c r="E29" s="129"/>
      <c r="F29" s="129"/>
      <c r="G29" s="129"/>
      <c r="H29" s="129"/>
      <c r="I29" s="129"/>
      <c r="J29" s="129"/>
      <c r="K29" s="154">
        <f>K30+K34+K37+K40+K44+K47</f>
        <v>637069.4800000001</v>
      </c>
      <c r="L29" s="129"/>
      <c r="M29" s="154">
        <f>M30+M34+M37+M40+M44+M47</f>
        <v>637069.4800000001</v>
      </c>
      <c r="N29" s="129"/>
      <c r="O29" s="154">
        <f>O30+O34+O37+O40+O44+O47</f>
        <v>159165.78</v>
      </c>
      <c r="P29" s="129"/>
      <c r="Q29" s="160">
        <f t="shared" si="0"/>
        <v>0.24984053544677728</v>
      </c>
      <c r="R29" s="132"/>
    </row>
    <row r="30" spans="1:18" x14ac:dyDescent="0.25">
      <c r="A30" s="128" t="s">
        <v>0</v>
      </c>
      <c r="B30" s="129"/>
      <c r="C30" s="128">
        <v>32</v>
      </c>
      <c r="D30" s="129"/>
      <c r="E30" s="128" t="s">
        <v>453</v>
      </c>
      <c r="F30" s="129"/>
      <c r="G30" s="129"/>
      <c r="H30" s="129"/>
      <c r="I30" s="129"/>
      <c r="J30" s="129"/>
      <c r="K30" s="130">
        <v>109467.12</v>
      </c>
      <c r="L30" s="129"/>
      <c r="M30" s="130">
        <v>109467.12</v>
      </c>
      <c r="N30" s="129"/>
      <c r="O30" s="130">
        <f>O31</f>
        <v>66330.399999999994</v>
      </c>
      <c r="P30" s="129"/>
      <c r="Q30" s="131">
        <f t="shared" si="0"/>
        <v>0.60593902534386579</v>
      </c>
      <c r="R30" s="132"/>
    </row>
    <row r="31" spans="1:18" x14ac:dyDescent="0.25">
      <c r="A31" s="128" t="s">
        <v>0</v>
      </c>
      <c r="B31" s="129"/>
      <c r="C31" s="128">
        <v>323</v>
      </c>
      <c r="D31" s="129"/>
      <c r="E31" s="128" t="s">
        <v>58</v>
      </c>
      <c r="F31" s="129"/>
      <c r="G31" s="129"/>
      <c r="H31" s="129"/>
      <c r="I31" s="129"/>
      <c r="J31" s="129"/>
      <c r="K31" s="130"/>
      <c r="L31" s="129"/>
      <c r="M31" s="130"/>
      <c r="N31" s="129"/>
      <c r="O31" s="130">
        <f>O32+O33</f>
        <v>66330.399999999994</v>
      </c>
      <c r="P31" s="129"/>
      <c r="Q31" s="131">
        <v>0</v>
      </c>
      <c r="R31" s="131"/>
    </row>
    <row r="32" spans="1:18" x14ac:dyDescent="0.25">
      <c r="A32" s="133" t="s">
        <v>0</v>
      </c>
      <c r="B32" s="129"/>
      <c r="C32" s="133">
        <v>3232</v>
      </c>
      <c r="D32" s="134"/>
      <c r="E32" s="133" t="s">
        <v>62</v>
      </c>
      <c r="F32" s="134"/>
      <c r="G32" s="134"/>
      <c r="H32" s="134"/>
      <c r="I32" s="134"/>
      <c r="J32" s="134"/>
      <c r="K32" s="137"/>
      <c r="L32" s="129"/>
      <c r="M32" s="137"/>
      <c r="N32" s="129"/>
      <c r="O32" s="137">
        <v>15029.32</v>
      </c>
      <c r="P32" s="129"/>
      <c r="Q32" s="144">
        <v>0</v>
      </c>
      <c r="R32" s="145"/>
    </row>
    <row r="33" spans="1:18" x14ac:dyDescent="0.25">
      <c r="A33" s="128" t="s">
        <v>0</v>
      </c>
      <c r="B33" s="129"/>
      <c r="C33" s="133">
        <v>3238</v>
      </c>
      <c r="D33" s="134"/>
      <c r="E33" s="136" t="s">
        <v>74</v>
      </c>
      <c r="F33" s="134"/>
      <c r="G33" s="134"/>
      <c r="H33" s="134"/>
      <c r="I33" s="134"/>
      <c r="J33" s="134"/>
      <c r="K33" s="137"/>
      <c r="L33" s="129"/>
      <c r="M33" s="137"/>
      <c r="N33" s="129"/>
      <c r="O33" s="137">
        <v>51301.08</v>
      </c>
      <c r="P33" s="129"/>
      <c r="Q33" s="144">
        <v>0</v>
      </c>
      <c r="R33" s="145"/>
    </row>
    <row r="34" spans="1:18" x14ac:dyDescent="0.25">
      <c r="A34" s="133" t="s">
        <v>0</v>
      </c>
      <c r="B34" s="129"/>
      <c r="C34" s="128">
        <v>34</v>
      </c>
      <c r="D34" s="134"/>
      <c r="E34" s="140" t="s">
        <v>457</v>
      </c>
      <c r="F34" s="143"/>
      <c r="G34" s="143"/>
      <c r="H34" s="143"/>
      <c r="I34" s="143"/>
      <c r="J34" s="143"/>
      <c r="K34" s="130">
        <v>861.1</v>
      </c>
      <c r="L34" s="129"/>
      <c r="M34" s="130">
        <v>861.1</v>
      </c>
      <c r="N34" s="129"/>
      <c r="O34" s="130">
        <f>O35</f>
        <v>715.47</v>
      </c>
      <c r="P34" s="129"/>
      <c r="Q34" s="131">
        <f t="shared" si="0"/>
        <v>0.83087910811752408</v>
      </c>
      <c r="R34" s="131"/>
    </row>
    <row r="35" spans="1:18" x14ac:dyDescent="0.25">
      <c r="A35" s="133" t="s">
        <v>0</v>
      </c>
      <c r="B35" s="129"/>
      <c r="C35" s="128">
        <v>342</v>
      </c>
      <c r="D35" s="134"/>
      <c r="E35" s="140" t="s">
        <v>383</v>
      </c>
      <c r="F35" s="143"/>
      <c r="G35" s="143"/>
      <c r="H35" s="143"/>
      <c r="I35" s="143"/>
      <c r="J35" s="143"/>
      <c r="K35" s="130"/>
      <c r="L35" s="129"/>
      <c r="M35" s="130"/>
      <c r="N35" s="129"/>
      <c r="O35" s="130">
        <f>O36</f>
        <v>715.47</v>
      </c>
      <c r="P35" s="129"/>
      <c r="Q35" s="131">
        <v>0</v>
      </c>
      <c r="R35" s="131"/>
    </row>
    <row r="36" spans="1:18" x14ac:dyDescent="0.25">
      <c r="A36" s="133" t="s">
        <v>0</v>
      </c>
      <c r="B36" s="129"/>
      <c r="C36" s="133">
        <v>3423</v>
      </c>
      <c r="D36" s="134"/>
      <c r="E36" s="169" t="s">
        <v>384</v>
      </c>
      <c r="F36" s="143"/>
      <c r="G36" s="143"/>
      <c r="H36" s="143"/>
      <c r="I36" s="143"/>
      <c r="J36" s="143"/>
      <c r="K36" s="137"/>
      <c r="L36" s="129"/>
      <c r="M36" s="137"/>
      <c r="N36" s="129"/>
      <c r="O36" s="137">
        <v>715.47</v>
      </c>
      <c r="P36" s="129"/>
      <c r="Q36" s="144">
        <v>0</v>
      </c>
      <c r="R36" s="145"/>
    </row>
    <row r="37" spans="1:18" x14ac:dyDescent="0.25">
      <c r="A37" s="128" t="s">
        <v>0</v>
      </c>
      <c r="B37" s="129"/>
      <c r="C37" s="128">
        <v>41</v>
      </c>
      <c r="D37" s="129"/>
      <c r="E37" s="128" t="s">
        <v>459</v>
      </c>
      <c r="F37" s="129"/>
      <c r="G37" s="129"/>
      <c r="H37" s="129"/>
      <c r="I37" s="129"/>
      <c r="J37" s="129"/>
      <c r="K37" s="130">
        <v>9290.6</v>
      </c>
      <c r="L37" s="129"/>
      <c r="M37" s="130">
        <v>9290.6</v>
      </c>
      <c r="N37" s="129"/>
      <c r="O37" s="130">
        <f>O38</f>
        <v>9290.6</v>
      </c>
      <c r="P37" s="129"/>
      <c r="Q37" s="131">
        <f t="shared" si="0"/>
        <v>1</v>
      </c>
      <c r="R37" s="132"/>
    </row>
    <row r="38" spans="1:18" x14ac:dyDescent="0.25">
      <c r="A38" s="128" t="s">
        <v>0</v>
      </c>
      <c r="B38" s="129"/>
      <c r="C38" s="128" t="s">
        <v>88</v>
      </c>
      <c r="D38" s="129"/>
      <c r="E38" s="128" t="s">
        <v>89</v>
      </c>
      <c r="F38" s="129"/>
      <c r="G38" s="129"/>
      <c r="H38" s="129"/>
      <c r="I38" s="129"/>
      <c r="J38" s="129"/>
      <c r="K38" s="130"/>
      <c r="L38" s="129"/>
      <c r="M38" s="130"/>
      <c r="N38" s="129"/>
      <c r="O38" s="130">
        <f>O39</f>
        <v>9290.6</v>
      </c>
      <c r="P38" s="129"/>
      <c r="Q38" s="131">
        <v>0</v>
      </c>
      <c r="R38" s="132"/>
    </row>
    <row r="39" spans="1:18" x14ac:dyDescent="0.25">
      <c r="A39" s="133" t="s">
        <v>0</v>
      </c>
      <c r="B39" s="129"/>
      <c r="C39" s="133" t="s">
        <v>90</v>
      </c>
      <c r="D39" s="129"/>
      <c r="E39" s="133" t="s">
        <v>91</v>
      </c>
      <c r="F39" s="129"/>
      <c r="G39" s="129"/>
      <c r="H39" s="129"/>
      <c r="I39" s="129"/>
      <c r="J39" s="129"/>
      <c r="K39" s="137"/>
      <c r="L39" s="129"/>
      <c r="M39" s="137"/>
      <c r="N39" s="129"/>
      <c r="O39" s="137">
        <v>9290.6</v>
      </c>
      <c r="P39" s="129"/>
      <c r="Q39" s="138">
        <v>0</v>
      </c>
      <c r="R39" s="132"/>
    </row>
    <row r="40" spans="1:18" x14ac:dyDescent="0.25">
      <c r="A40" s="133" t="s">
        <v>0</v>
      </c>
      <c r="B40" s="129"/>
      <c r="C40" s="128">
        <v>42</v>
      </c>
      <c r="D40" s="129"/>
      <c r="E40" s="135" t="s">
        <v>454</v>
      </c>
      <c r="F40" s="129"/>
      <c r="G40" s="129"/>
      <c r="H40" s="129"/>
      <c r="I40" s="129"/>
      <c r="J40" s="129"/>
      <c r="K40" s="130">
        <v>405133.98</v>
      </c>
      <c r="L40" s="129"/>
      <c r="M40" s="130">
        <v>405133.98</v>
      </c>
      <c r="N40" s="129"/>
      <c r="O40" s="130">
        <f>O41</f>
        <v>16799.71</v>
      </c>
      <c r="P40" s="129"/>
      <c r="Q40" s="131">
        <f t="shared" si="0"/>
        <v>4.146704751845303E-2</v>
      </c>
      <c r="R40" s="131"/>
    </row>
    <row r="41" spans="1:18" x14ac:dyDescent="0.25">
      <c r="A41" s="128" t="s">
        <v>0</v>
      </c>
      <c r="B41" s="129"/>
      <c r="C41" s="128" t="s">
        <v>6</v>
      </c>
      <c r="D41" s="134"/>
      <c r="E41" s="128" t="s">
        <v>7</v>
      </c>
      <c r="F41" s="134"/>
      <c r="G41" s="134"/>
      <c r="H41" s="134"/>
      <c r="I41" s="134"/>
      <c r="J41" s="134"/>
      <c r="K41" s="130"/>
      <c r="L41" s="129"/>
      <c r="M41" s="130"/>
      <c r="N41" s="129"/>
      <c r="O41" s="130">
        <f>O42+O43</f>
        <v>16799.71</v>
      </c>
      <c r="P41" s="129"/>
      <c r="Q41" s="131">
        <v>0</v>
      </c>
      <c r="R41" s="132"/>
    </row>
    <row r="42" spans="1:18" x14ac:dyDescent="0.25">
      <c r="A42" s="133" t="s">
        <v>0</v>
      </c>
      <c r="B42" s="129"/>
      <c r="C42" s="133" t="s">
        <v>8</v>
      </c>
      <c r="D42" s="134"/>
      <c r="E42" s="133" t="s">
        <v>9</v>
      </c>
      <c r="F42" s="134"/>
      <c r="G42" s="134"/>
      <c r="H42" s="134"/>
      <c r="I42" s="134"/>
      <c r="J42" s="134"/>
      <c r="K42" s="137"/>
      <c r="L42" s="129"/>
      <c r="M42" s="137"/>
      <c r="N42" s="129"/>
      <c r="O42" s="137">
        <v>2654.46</v>
      </c>
      <c r="P42" s="129"/>
      <c r="Q42" s="138">
        <v>0</v>
      </c>
      <c r="R42" s="132"/>
    </row>
    <row r="43" spans="1:18" x14ac:dyDescent="0.25">
      <c r="A43" s="128" t="s">
        <v>0</v>
      </c>
      <c r="B43" s="129"/>
      <c r="C43" s="133" t="s">
        <v>10</v>
      </c>
      <c r="D43" s="134"/>
      <c r="E43" s="133" t="s">
        <v>11</v>
      </c>
      <c r="F43" s="134"/>
      <c r="G43" s="134"/>
      <c r="H43" s="134"/>
      <c r="I43" s="134"/>
      <c r="J43" s="134"/>
      <c r="K43" s="137"/>
      <c r="L43" s="129"/>
      <c r="M43" s="137"/>
      <c r="N43" s="129"/>
      <c r="O43" s="137">
        <v>14145.25</v>
      </c>
      <c r="P43" s="129"/>
      <c r="Q43" s="138">
        <v>0</v>
      </c>
      <c r="R43" s="132"/>
    </row>
    <row r="44" spans="1:18" x14ac:dyDescent="0.25">
      <c r="A44" s="133" t="s">
        <v>0</v>
      </c>
      <c r="B44" s="129"/>
      <c r="C44" s="128">
        <v>45</v>
      </c>
      <c r="D44" s="129"/>
      <c r="E44" s="135" t="s">
        <v>455</v>
      </c>
      <c r="F44" s="129"/>
      <c r="G44" s="129"/>
      <c r="H44" s="129"/>
      <c r="I44" s="129"/>
      <c r="J44" s="129"/>
      <c r="K44" s="130">
        <v>13272.28</v>
      </c>
      <c r="L44" s="129"/>
      <c r="M44" s="130">
        <v>13272.28</v>
      </c>
      <c r="N44" s="129"/>
      <c r="O44" s="130">
        <f>O45</f>
        <v>0</v>
      </c>
      <c r="P44" s="129"/>
      <c r="Q44" s="131">
        <f t="shared" si="0"/>
        <v>0</v>
      </c>
      <c r="R44" s="131"/>
    </row>
    <row r="45" spans="1:18" x14ac:dyDescent="0.25">
      <c r="A45" s="133" t="s">
        <v>0</v>
      </c>
      <c r="B45" s="129"/>
      <c r="C45" s="128" t="s">
        <v>14</v>
      </c>
      <c r="D45" s="134"/>
      <c r="E45" s="128" t="s">
        <v>15</v>
      </c>
      <c r="F45" s="134"/>
      <c r="G45" s="134"/>
      <c r="H45" s="134"/>
      <c r="I45" s="134"/>
      <c r="J45" s="134"/>
      <c r="K45" s="130"/>
      <c r="L45" s="129"/>
      <c r="M45" s="130"/>
      <c r="N45" s="129"/>
      <c r="O45" s="130">
        <f>O46</f>
        <v>0</v>
      </c>
      <c r="P45" s="129"/>
      <c r="Q45" s="131">
        <v>0</v>
      </c>
      <c r="R45" s="132"/>
    </row>
    <row r="46" spans="1:18" x14ac:dyDescent="0.25">
      <c r="A46" s="128" t="s">
        <v>0</v>
      </c>
      <c r="B46" s="129"/>
      <c r="C46" s="133" t="s">
        <v>16</v>
      </c>
      <c r="D46" s="134"/>
      <c r="E46" s="136" t="s">
        <v>438</v>
      </c>
      <c r="F46" s="134"/>
      <c r="G46" s="134"/>
      <c r="H46" s="134"/>
      <c r="I46" s="134"/>
      <c r="J46" s="134"/>
      <c r="K46" s="137"/>
      <c r="L46" s="129"/>
      <c r="M46" s="137"/>
      <c r="N46" s="129"/>
      <c r="O46" s="137">
        <v>0</v>
      </c>
      <c r="P46" s="129"/>
      <c r="Q46" s="138">
        <v>0</v>
      </c>
      <c r="R46" s="132"/>
    </row>
    <row r="47" spans="1:18" x14ac:dyDescent="0.25">
      <c r="A47" s="133" t="s">
        <v>0</v>
      </c>
      <c r="B47" s="129"/>
      <c r="C47" s="128">
        <v>54</v>
      </c>
      <c r="D47" s="134"/>
      <c r="E47" s="135" t="s">
        <v>458</v>
      </c>
      <c r="F47" s="134"/>
      <c r="G47" s="134"/>
      <c r="H47" s="134"/>
      <c r="I47" s="134"/>
      <c r="J47" s="134"/>
      <c r="K47" s="130">
        <v>99044.4</v>
      </c>
      <c r="L47" s="129"/>
      <c r="M47" s="130">
        <v>99044.4</v>
      </c>
      <c r="N47" s="129"/>
      <c r="O47" s="130">
        <f>O48</f>
        <v>66029.600000000006</v>
      </c>
      <c r="P47" s="129"/>
      <c r="Q47" s="131">
        <f t="shared" si="0"/>
        <v>0.66666666666666674</v>
      </c>
      <c r="R47" s="132"/>
    </row>
    <row r="48" spans="1:18" x14ac:dyDescent="0.25">
      <c r="A48" s="133" t="s">
        <v>0</v>
      </c>
      <c r="B48" s="129"/>
      <c r="C48" s="128" t="s">
        <v>17</v>
      </c>
      <c r="D48" s="134"/>
      <c r="E48" s="135" t="s">
        <v>437</v>
      </c>
      <c r="F48" s="134"/>
      <c r="G48" s="134"/>
      <c r="H48" s="134"/>
      <c r="I48" s="134"/>
      <c r="J48" s="134"/>
      <c r="K48" s="130"/>
      <c r="L48" s="129"/>
      <c r="M48" s="130"/>
      <c r="N48" s="129"/>
      <c r="O48" s="130">
        <f>O49</f>
        <v>66029.600000000006</v>
      </c>
      <c r="P48" s="129"/>
      <c r="Q48" s="131">
        <v>0</v>
      </c>
      <c r="R48" s="132"/>
    </row>
    <row r="49" spans="1:18" x14ac:dyDescent="0.25">
      <c r="A49" s="133" t="s">
        <v>0</v>
      </c>
      <c r="B49" s="129"/>
      <c r="C49" s="133" t="s">
        <v>18</v>
      </c>
      <c r="D49" s="134"/>
      <c r="E49" s="133" t="s">
        <v>19</v>
      </c>
      <c r="F49" s="134"/>
      <c r="G49" s="134"/>
      <c r="H49" s="134"/>
      <c r="I49" s="134"/>
      <c r="J49" s="134"/>
      <c r="K49" s="137"/>
      <c r="L49" s="129"/>
      <c r="M49" s="137"/>
      <c r="N49" s="129"/>
      <c r="O49" s="137">
        <v>66029.600000000006</v>
      </c>
      <c r="P49" s="129"/>
      <c r="Q49" s="138">
        <v>0</v>
      </c>
      <c r="R49" s="132"/>
    </row>
    <row r="50" spans="1:18" x14ac:dyDescent="0.25">
      <c r="A50" s="166" t="s">
        <v>0</v>
      </c>
      <c r="B50" s="166"/>
      <c r="C50" s="166" t="s">
        <v>20</v>
      </c>
      <c r="D50" s="129"/>
      <c r="E50" s="166" t="s">
        <v>21</v>
      </c>
      <c r="F50" s="129"/>
      <c r="G50" s="129"/>
      <c r="H50" s="129"/>
      <c r="I50" s="129"/>
      <c r="J50" s="129"/>
      <c r="K50" s="155">
        <f>K51</f>
        <v>33577957.050000004</v>
      </c>
      <c r="L50" s="129"/>
      <c r="M50" s="155">
        <f>M51</f>
        <v>33577957.050000004</v>
      </c>
      <c r="N50" s="129"/>
      <c r="O50" s="155">
        <f>O51</f>
        <v>13496159.469999999</v>
      </c>
      <c r="P50" s="129"/>
      <c r="Q50" s="146">
        <f t="shared" si="0"/>
        <v>0.40193509837132863</v>
      </c>
      <c r="R50" s="132"/>
    </row>
    <row r="51" spans="1:18" x14ac:dyDescent="0.25">
      <c r="A51" s="147"/>
      <c r="B51" s="129"/>
      <c r="C51" s="147" t="s">
        <v>22</v>
      </c>
      <c r="D51" s="129"/>
      <c r="E51" s="147" t="s">
        <v>23</v>
      </c>
      <c r="F51" s="129"/>
      <c r="G51" s="129"/>
      <c r="H51" s="129"/>
      <c r="I51" s="129"/>
      <c r="J51" s="129"/>
      <c r="K51" s="148">
        <f>K52+K62+K75+K126+K151+K188+K193</f>
        <v>33577957.050000004</v>
      </c>
      <c r="L51" s="129"/>
      <c r="M51" s="148">
        <f>M52+M62+M75+M126+M151+M188+M193</f>
        <v>33577957.050000004</v>
      </c>
      <c r="N51" s="129"/>
      <c r="O51" s="148">
        <f>O62+O75+O126+O151+O188+O193</f>
        <v>13496159.469999999</v>
      </c>
      <c r="P51" s="129"/>
      <c r="Q51" s="149">
        <f t="shared" si="0"/>
        <v>0.40193509837132863</v>
      </c>
      <c r="R51" s="132"/>
    </row>
    <row r="52" spans="1:18" x14ac:dyDescent="0.25">
      <c r="A52" s="151" t="s">
        <v>0</v>
      </c>
      <c r="B52" s="129"/>
      <c r="C52" s="151" t="s">
        <v>170</v>
      </c>
      <c r="D52" s="129"/>
      <c r="E52" s="129"/>
      <c r="F52" s="129"/>
      <c r="G52" s="129"/>
      <c r="H52" s="129"/>
      <c r="I52" s="129"/>
      <c r="J52" s="129"/>
      <c r="K52" s="167">
        <f>K53+K56+K59</f>
        <v>148602.53</v>
      </c>
      <c r="L52" s="129"/>
      <c r="M52" s="167">
        <f>M53+M56+M59</f>
        <v>148602.53</v>
      </c>
      <c r="N52" s="129"/>
      <c r="O52" s="167">
        <f>O53+O56+O59</f>
        <v>2426342.41</v>
      </c>
      <c r="P52" s="129"/>
      <c r="Q52" s="160">
        <f t="shared" si="0"/>
        <v>16.327732845463668</v>
      </c>
      <c r="R52" s="132"/>
    </row>
    <row r="53" spans="1:18" x14ac:dyDescent="0.25">
      <c r="A53" s="128" t="s">
        <v>0</v>
      </c>
      <c r="B53" s="129"/>
      <c r="C53" s="128">
        <v>32</v>
      </c>
      <c r="D53" s="129"/>
      <c r="E53" s="128" t="s">
        <v>453</v>
      </c>
      <c r="F53" s="129"/>
      <c r="G53" s="129"/>
      <c r="H53" s="129"/>
      <c r="I53" s="129"/>
      <c r="J53" s="129"/>
      <c r="K53" s="130">
        <v>0</v>
      </c>
      <c r="L53" s="129"/>
      <c r="M53" s="130">
        <v>0</v>
      </c>
      <c r="N53" s="129"/>
      <c r="O53" s="130">
        <f>O54</f>
        <v>332130.44</v>
      </c>
      <c r="P53" s="129"/>
      <c r="Q53" s="131">
        <v>0</v>
      </c>
      <c r="R53" s="132"/>
    </row>
    <row r="54" spans="1:18" x14ac:dyDescent="0.25">
      <c r="A54" s="128" t="s">
        <v>0</v>
      </c>
      <c r="B54" s="129"/>
      <c r="C54" s="128">
        <v>323</v>
      </c>
      <c r="D54" s="129"/>
      <c r="E54" s="128" t="s">
        <v>58</v>
      </c>
      <c r="F54" s="129"/>
      <c r="G54" s="129"/>
      <c r="H54" s="129"/>
      <c r="I54" s="129"/>
      <c r="J54" s="129"/>
      <c r="K54" s="130"/>
      <c r="L54" s="129"/>
      <c r="M54" s="130"/>
      <c r="N54" s="129"/>
      <c r="O54" s="130">
        <f>O55</f>
        <v>332130.44</v>
      </c>
      <c r="P54" s="129"/>
      <c r="Q54" s="131">
        <v>0</v>
      </c>
      <c r="R54" s="131"/>
    </row>
    <row r="55" spans="1:18" x14ac:dyDescent="0.25">
      <c r="A55" s="133" t="s">
        <v>0</v>
      </c>
      <c r="B55" s="129"/>
      <c r="C55" s="133">
        <v>3232</v>
      </c>
      <c r="D55" s="134"/>
      <c r="E55" s="133" t="s">
        <v>62</v>
      </c>
      <c r="F55" s="134"/>
      <c r="G55" s="134"/>
      <c r="H55" s="134"/>
      <c r="I55" s="134"/>
      <c r="J55" s="134"/>
      <c r="K55" s="137"/>
      <c r="L55" s="129"/>
      <c r="M55" s="137"/>
      <c r="N55" s="129"/>
      <c r="O55" s="137">
        <v>332130.44</v>
      </c>
      <c r="P55" s="129"/>
      <c r="Q55" s="144">
        <v>0</v>
      </c>
      <c r="R55" s="145"/>
    </row>
    <row r="56" spans="1:18" x14ac:dyDescent="0.25">
      <c r="A56" s="133" t="s">
        <v>0</v>
      </c>
      <c r="B56" s="129"/>
      <c r="C56" s="128">
        <v>42</v>
      </c>
      <c r="D56" s="129"/>
      <c r="E56" s="135" t="s">
        <v>454</v>
      </c>
      <c r="F56" s="129"/>
      <c r="G56" s="129"/>
      <c r="H56" s="129"/>
      <c r="I56" s="129"/>
      <c r="J56" s="129"/>
      <c r="K56" s="130">
        <v>148602.53</v>
      </c>
      <c r="L56" s="129"/>
      <c r="M56" s="130">
        <v>148602.53</v>
      </c>
      <c r="N56" s="129"/>
      <c r="O56" s="130">
        <f>O57</f>
        <v>0</v>
      </c>
      <c r="P56" s="129"/>
      <c r="Q56" s="131">
        <f t="shared" si="0"/>
        <v>0</v>
      </c>
      <c r="R56" s="131"/>
    </row>
    <row r="57" spans="1:18" x14ac:dyDescent="0.25">
      <c r="A57" s="128" t="s">
        <v>0</v>
      </c>
      <c r="B57" s="129"/>
      <c r="C57" s="128" t="s">
        <v>6</v>
      </c>
      <c r="D57" s="134"/>
      <c r="E57" s="128" t="s">
        <v>7</v>
      </c>
      <c r="F57" s="134"/>
      <c r="G57" s="134"/>
      <c r="H57" s="134"/>
      <c r="I57" s="134"/>
      <c r="J57" s="134"/>
      <c r="K57" s="130"/>
      <c r="L57" s="129"/>
      <c r="M57" s="130"/>
      <c r="N57" s="129"/>
      <c r="O57" s="130">
        <f>O58</f>
        <v>0</v>
      </c>
      <c r="P57" s="129"/>
      <c r="Q57" s="131">
        <v>0</v>
      </c>
      <c r="R57" s="132"/>
    </row>
    <row r="58" spans="1:18" x14ac:dyDescent="0.25">
      <c r="A58" s="133" t="s">
        <v>0</v>
      </c>
      <c r="B58" s="129"/>
      <c r="C58" s="133" t="s">
        <v>12</v>
      </c>
      <c r="D58" s="129"/>
      <c r="E58" s="133" t="s">
        <v>13</v>
      </c>
      <c r="F58" s="129"/>
      <c r="G58" s="129"/>
      <c r="H58" s="129"/>
      <c r="I58" s="129"/>
      <c r="J58" s="129"/>
      <c r="K58" s="137"/>
      <c r="L58" s="129"/>
      <c r="M58" s="137"/>
      <c r="N58" s="129"/>
      <c r="O58" s="137">
        <v>0</v>
      </c>
      <c r="P58" s="129"/>
      <c r="Q58" s="138">
        <v>0</v>
      </c>
      <c r="R58" s="132"/>
    </row>
    <row r="59" spans="1:18" x14ac:dyDescent="0.25">
      <c r="A59" s="133" t="s">
        <v>0</v>
      </c>
      <c r="B59" s="129"/>
      <c r="C59" s="128">
        <v>45</v>
      </c>
      <c r="D59" s="129"/>
      <c r="E59" s="135" t="s">
        <v>455</v>
      </c>
      <c r="F59" s="129"/>
      <c r="G59" s="129"/>
      <c r="H59" s="129"/>
      <c r="I59" s="129"/>
      <c r="J59" s="129"/>
      <c r="K59" s="130">
        <v>0</v>
      </c>
      <c r="L59" s="129"/>
      <c r="M59" s="130">
        <v>0</v>
      </c>
      <c r="N59" s="129"/>
      <c r="O59" s="130">
        <f>O60</f>
        <v>2094211.97</v>
      </c>
      <c r="P59" s="129"/>
      <c r="Q59" s="131">
        <v>0</v>
      </c>
      <c r="R59" s="131"/>
    </row>
    <row r="60" spans="1:18" x14ac:dyDescent="0.25">
      <c r="A60" s="133" t="s">
        <v>0</v>
      </c>
      <c r="B60" s="129"/>
      <c r="C60" s="128" t="s">
        <v>14</v>
      </c>
      <c r="D60" s="134"/>
      <c r="E60" s="128" t="s">
        <v>15</v>
      </c>
      <c r="F60" s="134"/>
      <c r="G60" s="134"/>
      <c r="H60" s="134"/>
      <c r="I60" s="134"/>
      <c r="J60" s="134"/>
      <c r="K60" s="130"/>
      <c r="L60" s="129"/>
      <c r="M60" s="130"/>
      <c r="N60" s="129"/>
      <c r="O60" s="130">
        <f>O61</f>
        <v>2094211.97</v>
      </c>
      <c r="P60" s="129"/>
      <c r="Q60" s="131">
        <v>0</v>
      </c>
      <c r="R60" s="132"/>
    </row>
    <row r="61" spans="1:18" x14ac:dyDescent="0.25">
      <c r="A61" s="128" t="s">
        <v>0</v>
      </c>
      <c r="B61" s="129"/>
      <c r="C61" s="133" t="s">
        <v>16</v>
      </c>
      <c r="D61" s="134"/>
      <c r="E61" s="136" t="s">
        <v>438</v>
      </c>
      <c r="F61" s="134"/>
      <c r="G61" s="134"/>
      <c r="H61" s="134"/>
      <c r="I61" s="134"/>
      <c r="J61" s="134"/>
      <c r="K61" s="137"/>
      <c r="L61" s="129"/>
      <c r="M61" s="137"/>
      <c r="N61" s="129"/>
      <c r="O61" s="137">
        <v>2094211.97</v>
      </c>
      <c r="P61" s="129"/>
      <c r="Q61" s="138">
        <v>0</v>
      </c>
      <c r="R61" s="132"/>
    </row>
    <row r="62" spans="1:18" x14ac:dyDescent="0.25">
      <c r="A62" s="151" t="s">
        <v>0</v>
      </c>
      <c r="B62" s="129"/>
      <c r="C62" s="151" t="s">
        <v>24</v>
      </c>
      <c r="D62" s="129"/>
      <c r="E62" s="129"/>
      <c r="F62" s="129"/>
      <c r="G62" s="129"/>
      <c r="H62" s="129"/>
      <c r="I62" s="129"/>
      <c r="J62" s="129"/>
      <c r="K62" s="154">
        <f>K63</f>
        <v>78270</v>
      </c>
      <c r="L62" s="129"/>
      <c r="M62" s="154">
        <f>M63</f>
        <v>78270</v>
      </c>
      <c r="N62" s="129"/>
      <c r="O62" s="154">
        <f>O63</f>
        <v>49285.36</v>
      </c>
      <c r="P62" s="129"/>
      <c r="Q62" s="160">
        <f t="shared" si="0"/>
        <v>0.62968391465440143</v>
      </c>
      <c r="R62" s="132"/>
    </row>
    <row r="63" spans="1:18" x14ac:dyDescent="0.25">
      <c r="A63" s="151" t="s">
        <v>0</v>
      </c>
      <c r="B63" s="129"/>
      <c r="C63" s="150" t="s">
        <v>171</v>
      </c>
      <c r="D63" s="129"/>
      <c r="E63" s="129"/>
      <c r="F63" s="129"/>
      <c r="G63" s="129"/>
      <c r="H63" s="129"/>
      <c r="I63" s="129"/>
      <c r="J63" s="129"/>
      <c r="K63" s="154">
        <f>K64+K70</f>
        <v>78270</v>
      </c>
      <c r="L63" s="129"/>
      <c r="M63" s="154">
        <f>M64+M70</f>
        <v>78270</v>
      </c>
      <c r="N63" s="129"/>
      <c r="O63" s="154">
        <f>O64+O70</f>
        <v>49285.36</v>
      </c>
      <c r="P63" s="129"/>
      <c r="Q63" s="160">
        <f t="shared" si="0"/>
        <v>0.62968391465440143</v>
      </c>
      <c r="R63" s="132"/>
    </row>
    <row r="64" spans="1:18" x14ac:dyDescent="0.25">
      <c r="A64" s="128" t="s">
        <v>0</v>
      </c>
      <c r="B64" s="129"/>
      <c r="C64" s="128">
        <v>32</v>
      </c>
      <c r="D64" s="129"/>
      <c r="E64" s="128" t="s">
        <v>453</v>
      </c>
      <c r="F64" s="129"/>
      <c r="G64" s="129"/>
      <c r="H64" s="129"/>
      <c r="I64" s="129"/>
      <c r="J64" s="129"/>
      <c r="K64" s="130">
        <v>65000</v>
      </c>
      <c r="L64" s="129"/>
      <c r="M64" s="130">
        <v>65000</v>
      </c>
      <c r="N64" s="129"/>
      <c r="O64" s="130">
        <f>O65+O68</f>
        <v>44508.4</v>
      </c>
      <c r="P64" s="129"/>
      <c r="Q64" s="131">
        <f t="shared" si="0"/>
        <v>0.6847446153846154</v>
      </c>
      <c r="R64" s="132"/>
    </row>
    <row r="65" spans="1:18" x14ac:dyDescent="0.25">
      <c r="A65" s="128" t="s">
        <v>0</v>
      </c>
      <c r="B65" s="129"/>
      <c r="C65" s="128" t="s">
        <v>26</v>
      </c>
      <c r="D65" s="129"/>
      <c r="E65" s="128" t="s">
        <v>27</v>
      </c>
      <c r="F65" s="129"/>
      <c r="G65" s="129"/>
      <c r="H65" s="129"/>
      <c r="I65" s="129"/>
      <c r="J65" s="129"/>
      <c r="K65" s="130"/>
      <c r="L65" s="129"/>
      <c r="M65" s="130"/>
      <c r="N65" s="129"/>
      <c r="O65" s="130">
        <f>O66+O67</f>
        <v>3578.48</v>
      </c>
      <c r="P65" s="129"/>
      <c r="Q65" s="131">
        <v>0</v>
      </c>
      <c r="R65" s="132"/>
    </row>
    <row r="66" spans="1:18" x14ac:dyDescent="0.25">
      <c r="A66" s="133" t="s">
        <v>0</v>
      </c>
      <c r="B66" s="129"/>
      <c r="C66" s="133">
        <v>3211</v>
      </c>
      <c r="D66" s="129"/>
      <c r="E66" s="133" t="s">
        <v>97</v>
      </c>
      <c r="F66" s="129"/>
      <c r="G66" s="129"/>
      <c r="H66" s="129"/>
      <c r="I66" s="129"/>
      <c r="J66" s="129"/>
      <c r="K66" s="137"/>
      <c r="L66" s="129"/>
      <c r="M66" s="137"/>
      <c r="N66" s="129"/>
      <c r="O66" s="137">
        <v>1498.48</v>
      </c>
      <c r="P66" s="129"/>
      <c r="Q66" s="138">
        <v>0</v>
      </c>
      <c r="R66" s="132"/>
    </row>
    <row r="67" spans="1:18" x14ac:dyDescent="0.25">
      <c r="A67" s="133" t="s">
        <v>0</v>
      </c>
      <c r="B67" s="129"/>
      <c r="C67" s="133" t="s">
        <v>28</v>
      </c>
      <c r="D67" s="129"/>
      <c r="E67" s="133" t="s">
        <v>29</v>
      </c>
      <c r="F67" s="129"/>
      <c r="G67" s="129"/>
      <c r="H67" s="129"/>
      <c r="I67" s="129"/>
      <c r="J67" s="129"/>
      <c r="K67" s="137"/>
      <c r="L67" s="129"/>
      <c r="M67" s="137"/>
      <c r="N67" s="129"/>
      <c r="O67" s="137">
        <v>2080</v>
      </c>
      <c r="P67" s="129"/>
      <c r="Q67" s="138">
        <v>0</v>
      </c>
      <c r="R67" s="132"/>
    </row>
    <row r="68" spans="1:18" x14ac:dyDescent="0.25">
      <c r="A68" s="128" t="s">
        <v>0</v>
      </c>
      <c r="B68" s="129"/>
      <c r="C68" s="128" t="s">
        <v>30</v>
      </c>
      <c r="D68" s="129"/>
      <c r="E68" s="128" t="s">
        <v>31</v>
      </c>
      <c r="F68" s="129"/>
      <c r="G68" s="129"/>
      <c r="H68" s="129"/>
      <c r="I68" s="129"/>
      <c r="J68" s="129"/>
      <c r="K68" s="130"/>
      <c r="L68" s="129"/>
      <c r="M68" s="130"/>
      <c r="N68" s="129"/>
      <c r="O68" s="130">
        <f>O69</f>
        <v>40929.919999999998</v>
      </c>
      <c r="P68" s="129"/>
      <c r="Q68" s="164">
        <v>0</v>
      </c>
      <c r="R68" s="165"/>
    </row>
    <row r="69" spans="1:18" x14ac:dyDescent="0.25">
      <c r="A69" s="133" t="s">
        <v>0</v>
      </c>
      <c r="B69" s="129"/>
      <c r="C69" s="133" t="s">
        <v>32</v>
      </c>
      <c r="D69" s="129"/>
      <c r="E69" s="133" t="s">
        <v>33</v>
      </c>
      <c r="F69" s="129"/>
      <c r="G69" s="129"/>
      <c r="H69" s="129"/>
      <c r="I69" s="129"/>
      <c r="J69" s="129"/>
      <c r="K69" s="137"/>
      <c r="L69" s="129"/>
      <c r="M69" s="137"/>
      <c r="N69" s="129"/>
      <c r="O69" s="137">
        <v>40929.919999999998</v>
      </c>
      <c r="P69" s="129"/>
      <c r="Q69" s="138">
        <v>0</v>
      </c>
      <c r="R69" s="132"/>
    </row>
    <row r="70" spans="1:18" x14ac:dyDescent="0.25">
      <c r="A70" s="133" t="s">
        <v>0</v>
      </c>
      <c r="B70" s="129"/>
      <c r="C70" s="128">
        <v>42</v>
      </c>
      <c r="D70" s="129"/>
      <c r="E70" s="135" t="s">
        <v>454</v>
      </c>
      <c r="F70" s="129"/>
      <c r="G70" s="129"/>
      <c r="H70" s="129"/>
      <c r="I70" s="129"/>
      <c r="J70" s="129"/>
      <c r="K70" s="130">
        <v>13270</v>
      </c>
      <c r="L70" s="129"/>
      <c r="M70" s="130">
        <v>13270</v>
      </c>
      <c r="N70" s="129"/>
      <c r="O70" s="130">
        <f>O71</f>
        <v>4776.96</v>
      </c>
      <c r="P70" s="129"/>
      <c r="Q70" s="131">
        <f t="shared" si="0"/>
        <v>0.35998191409193669</v>
      </c>
      <c r="R70" s="131"/>
    </row>
    <row r="71" spans="1:18" x14ac:dyDescent="0.25">
      <c r="A71" s="128" t="s">
        <v>0</v>
      </c>
      <c r="B71" s="129"/>
      <c r="C71" s="128" t="s">
        <v>6</v>
      </c>
      <c r="D71" s="129"/>
      <c r="E71" s="128" t="s">
        <v>7</v>
      </c>
      <c r="F71" s="129"/>
      <c r="G71" s="129"/>
      <c r="H71" s="129"/>
      <c r="I71" s="129"/>
      <c r="J71" s="129"/>
      <c r="K71" s="130"/>
      <c r="L71" s="129"/>
      <c r="M71" s="130"/>
      <c r="N71" s="129"/>
      <c r="O71" s="130">
        <f>O72+O73+O74</f>
        <v>4776.96</v>
      </c>
      <c r="P71" s="129"/>
      <c r="Q71" s="131">
        <v>0</v>
      </c>
      <c r="R71" s="132"/>
    </row>
    <row r="72" spans="1:18" x14ac:dyDescent="0.25">
      <c r="A72" s="133" t="s">
        <v>0</v>
      </c>
      <c r="B72" s="129"/>
      <c r="C72" s="133" t="s">
        <v>8</v>
      </c>
      <c r="D72" s="134"/>
      <c r="E72" s="133" t="s">
        <v>9</v>
      </c>
      <c r="F72" s="134"/>
      <c r="G72" s="134"/>
      <c r="H72" s="134"/>
      <c r="I72" s="134"/>
      <c r="J72" s="134"/>
      <c r="K72" s="137"/>
      <c r="L72" s="129"/>
      <c r="M72" s="137"/>
      <c r="N72" s="129"/>
      <c r="O72" s="137">
        <v>850</v>
      </c>
      <c r="P72" s="129"/>
      <c r="Q72" s="138">
        <v>0</v>
      </c>
      <c r="R72" s="132"/>
    </row>
    <row r="73" spans="1:18" x14ac:dyDescent="0.25">
      <c r="A73" s="128" t="s">
        <v>0</v>
      </c>
      <c r="B73" s="129"/>
      <c r="C73" s="133" t="s">
        <v>10</v>
      </c>
      <c r="D73" s="134"/>
      <c r="E73" s="133" t="s">
        <v>11</v>
      </c>
      <c r="F73" s="134"/>
      <c r="G73" s="134"/>
      <c r="H73" s="134"/>
      <c r="I73" s="134"/>
      <c r="J73" s="134"/>
      <c r="K73" s="137"/>
      <c r="L73" s="129"/>
      <c r="M73" s="137"/>
      <c r="N73" s="129"/>
      <c r="O73" s="137">
        <v>335</v>
      </c>
      <c r="P73" s="129"/>
      <c r="Q73" s="138">
        <v>0</v>
      </c>
      <c r="R73" s="132"/>
    </row>
    <row r="74" spans="1:18" x14ac:dyDescent="0.25">
      <c r="A74" s="133" t="s">
        <v>0</v>
      </c>
      <c r="B74" s="129"/>
      <c r="C74" s="133" t="s">
        <v>12</v>
      </c>
      <c r="D74" s="129"/>
      <c r="E74" s="133" t="s">
        <v>13</v>
      </c>
      <c r="F74" s="129"/>
      <c r="G74" s="129"/>
      <c r="H74" s="129"/>
      <c r="I74" s="129"/>
      <c r="J74" s="129"/>
      <c r="K74" s="137"/>
      <c r="L74" s="129"/>
      <c r="M74" s="137"/>
      <c r="N74" s="129"/>
      <c r="O74" s="137">
        <v>3591.96</v>
      </c>
      <c r="P74" s="129"/>
      <c r="Q74" s="138">
        <v>0</v>
      </c>
      <c r="R74" s="132"/>
    </row>
    <row r="75" spans="1:18" x14ac:dyDescent="0.25">
      <c r="A75" s="151" t="s">
        <v>0</v>
      </c>
      <c r="B75" s="129"/>
      <c r="C75" s="151" t="s">
        <v>36</v>
      </c>
      <c r="D75" s="129"/>
      <c r="E75" s="129"/>
      <c r="F75" s="129"/>
      <c r="G75" s="129"/>
      <c r="H75" s="129"/>
      <c r="I75" s="129"/>
      <c r="J75" s="129"/>
      <c r="K75" s="154">
        <f>K76</f>
        <v>3187260</v>
      </c>
      <c r="L75" s="129"/>
      <c r="M75" s="154">
        <f>M76</f>
        <v>3187260</v>
      </c>
      <c r="N75" s="129"/>
      <c r="O75" s="154">
        <f>O76</f>
        <v>1452353.3</v>
      </c>
      <c r="P75" s="129"/>
      <c r="Q75" s="160">
        <f t="shared" ref="Q75:Q128" si="1">O75/M75</f>
        <v>0.45567456059436634</v>
      </c>
      <c r="R75" s="132"/>
    </row>
    <row r="76" spans="1:18" x14ac:dyDescent="0.25">
      <c r="A76" s="151" t="s">
        <v>0</v>
      </c>
      <c r="B76" s="129"/>
      <c r="C76" s="150" t="s">
        <v>172</v>
      </c>
      <c r="D76" s="129"/>
      <c r="E76" s="129"/>
      <c r="F76" s="129"/>
      <c r="G76" s="129"/>
      <c r="H76" s="129"/>
      <c r="I76" s="129"/>
      <c r="J76" s="129"/>
      <c r="K76" s="154">
        <f>K77+K84+K105+K113+K116+K123</f>
        <v>3187260</v>
      </c>
      <c r="L76" s="129"/>
      <c r="M76" s="154">
        <f>M77+M84+M105+M113+M116+M123</f>
        <v>3187260</v>
      </c>
      <c r="N76" s="129"/>
      <c r="O76" s="154">
        <f>O77+O84+O105+O113+O116+O123</f>
        <v>1452353.3</v>
      </c>
      <c r="P76" s="129"/>
      <c r="Q76" s="160">
        <f t="shared" si="1"/>
        <v>0.45567456059436634</v>
      </c>
      <c r="R76" s="160"/>
    </row>
    <row r="77" spans="1:18" x14ac:dyDescent="0.25">
      <c r="A77" s="128" t="s">
        <v>0</v>
      </c>
      <c r="B77" s="129"/>
      <c r="C77" s="128">
        <v>31</v>
      </c>
      <c r="D77" s="129"/>
      <c r="E77" s="128" t="s">
        <v>460</v>
      </c>
      <c r="F77" s="129"/>
      <c r="G77" s="129"/>
      <c r="H77" s="129"/>
      <c r="I77" s="129"/>
      <c r="J77" s="129"/>
      <c r="K77" s="130">
        <v>1632920</v>
      </c>
      <c r="L77" s="129"/>
      <c r="M77" s="130">
        <v>1632920</v>
      </c>
      <c r="N77" s="129"/>
      <c r="O77" s="130">
        <f>O78+O82</f>
        <v>807174.16</v>
      </c>
      <c r="P77" s="129"/>
      <c r="Q77" s="131">
        <f t="shared" si="1"/>
        <v>0.49431335276682264</v>
      </c>
      <c r="R77" s="132"/>
    </row>
    <row r="78" spans="1:18" x14ac:dyDescent="0.25">
      <c r="A78" s="128" t="s">
        <v>0</v>
      </c>
      <c r="B78" s="129"/>
      <c r="C78" s="128" t="s">
        <v>38</v>
      </c>
      <c r="D78" s="129"/>
      <c r="E78" s="128" t="s">
        <v>39</v>
      </c>
      <c r="F78" s="129"/>
      <c r="G78" s="129"/>
      <c r="H78" s="129"/>
      <c r="I78" s="129"/>
      <c r="J78" s="129"/>
      <c r="K78" s="130"/>
      <c r="L78" s="129"/>
      <c r="M78" s="130"/>
      <c r="N78" s="129"/>
      <c r="O78" s="130">
        <f>O79+O80+O81</f>
        <v>732174.16</v>
      </c>
      <c r="P78" s="129"/>
      <c r="Q78" s="131">
        <v>0</v>
      </c>
      <c r="R78" s="132"/>
    </row>
    <row r="79" spans="1:18" x14ac:dyDescent="0.25">
      <c r="A79" s="133" t="s">
        <v>0</v>
      </c>
      <c r="B79" s="129"/>
      <c r="C79" s="133" t="s">
        <v>40</v>
      </c>
      <c r="D79" s="129"/>
      <c r="E79" s="133" t="s">
        <v>41</v>
      </c>
      <c r="F79" s="129"/>
      <c r="G79" s="129"/>
      <c r="H79" s="129"/>
      <c r="I79" s="129"/>
      <c r="J79" s="129"/>
      <c r="K79" s="137"/>
      <c r="L79" s="129"/>
      <c r="M79" s="137"/>
      <c r="N79" s="129"/>
      <c r="O79" s="137">
        <v>632079.91</v>
      </c>
      <c r="P79" s="129"/>
      <c r="Q79" s="138">
        <v>0</v>
      </c>
      <c r="R79" s="132"/>
    </row>
    <row r="80" spans="1:18" x14ac:dyDescent="0.25">
      <c r="A80" s="133" t="s">
        <v>0</v>
      </c>
      <c r="B80" s="129"/>
      <c r="C80" s="133">
        <v>3113</v>
      </c>
      <c r="D80" s="129"/>
      <c r="E80" s="136" t="s">
        <v>436</v>
      </c>
      <c r="F80" s="129"/>
      <c r="G80" s="129"/>
      <c r="H80" s="129"/>
      <c r="I80" s="129"/>
      <c r="J80" s="129"/>
      <c r="K80" s="137"/>
      <c r="L80" s="129"/>
      <c r="M80" s="137"/>
      <c r="N80" s="129"/>
      <c r="O80" s="137">
        <v>26674.34</v>
      </c>
      <c r="P80" s="129"/>
      <c r="Q80" s="138">
        <v>0</v>
      </c>
      <c r="R80" s="132"/>
    </row>
    <row r="81" spans="1:18" x14ac:dyDescent="0.25">
      <c r="A81" s="133" t="s">
        <v>0</v>
      </c>
      <c r="B81" s="129"/>
      <c r="C81" s="133">
        <v>3114</v>
      </c>
      <c r="D81" s="129"/>
      <c r="E81" s="136" t="s">
        <v>435</v>
      </c>
      <c r="F81" s="129"/>
      <c r="G81" s="129"/>
      <c r="H81" s="129"/>
      <c r="I81" s="129"/>
      <c r="J81" s="129"/>
      <c r="K81" s="137"/>
      <c r="L81" s="129"/>
      <c r="M81" s="137"/>
      <c r="N81" s="129"/>
      <c r="O81" s="137">
        <v>73419.91</v>
      </c>
      <c r="P81" s="129"/>
      <c r="Q81" s="138">
        <v>0</v>
      </c>
      <c r="R81" s="132"/>
    </row>
    <row r="82" spans="1:18" x14ac:dyDescent="0.25">
      <c r="A82" s="128" t="s">
        <v>0</v>
      </c>
      <c r="B82" s="129"/>
      <c r="C82" s="128" t="s">
        <v>43</v>
      </c>
      <c r="D82" s="129"/>
      <c r="E82" s="128" t="s">
        <v>44</v>
      </c>
      <c r="F82" s="129"/>
      <c r="G82" s="129"/>
      <c r="H82" s="129"/>
      <c r="I82" s="129"/>
      <c r="J82" s="129"/>
      <c r="K82" s="130"/>
      <c r="L82" s="129"/>
      <c r="M82" s="130"/>
      <c r="N82" s="129"/>
      <c r="O82" s="130">
        <f>O83</f>
        <v>75000</v>
      </c>
      <c r="P82" s="129"/>
      <c r="Q82" s="131">
        <v>0</v>
      </c>
      <c r="R82" s="132"/>
    </row>
    <row r="83" spans="1:18" x14ac:dyDescent="0.25">
      <c r="A83" s="133" t="s">
        <v>0</v>
      </c>
      <c r="B83" s="129"/>
      <c r="C83" s="133" t="s">
        <v>45</v>
      </c>
      <c r="D83" s="129"/>
      <c r="E83" s="133" t="s">
        <v>46</v>
      </c>
      <c r="F83" s="129"/>
      <c r="G83" s="129"/>
      <c r="H83" s="129"/>
      <c r="I83" s="129"/>
      <c r="J83" s="129"/>
      <c r="K83" s="137"/>
      <c r="L83" s="129"/>
      <c r="M83" s="137"/>
      <c r="N83" s="129"/>
      <c r="O83" s="137">
        <v>75000</v>
      </c>
      <c r="P83" s="129"/>
      <c r="Q83" s="138">
        <v>0</v>
      </c>
      <c r="R83" s="132"/>
    </row>
    <row r="84" spans="1:18" x14ac:dyDescent="0.25">
      <c r="A84" s="128" t="s">
        <v>0</v>
      </c>
      <c r="B84" s="129"/>
      <c r="C84" s="128">
        <v>32</v>
      </c>
      <c r="D84" s="129"/>
      <c r="E84" s="128" t="s">
        <v>453</v>
      </c>
      <c r="F84" s="129"/>
      <c r="G84" s="129"/>
      <c r="H84" s="129"/>
      <c r="I84" s="129"/>
      <c r="J84" s="129"/>
      <c r="K84" s="130">
        <v>1314220</v>
      </c>
      <c r="L84" s="129"/>
      <c r="M84" s="130">
        <v>1314220</v>
      </c>
      <c r="N84" s="129"/>
      <c r="O84" s="130">
        <f>O85+O91+O101+O103</f>
        <v>578759.42000000004</v>
      </c>
      <c r="P84" s="129"/>
      <c r="Q84" s="131">
        <f t="shared" si="1"/>
        <v>0.44038244738323878</v>
      </c>
      <c r="R84" s="132"/>
    </row>
    <row r="85" spans="1:18" x14ac:dyDescent="0.25">
      <c r="A85" s="128" t="s">
        <v>0</v>
      </c>
      <c r="B85" s="129"/>
      <c r="C85" s="128" t="s">
        <v>30</v>
      </c>
      <c r="D85" s="129"/>
      <c r="E85" s="128" t="s">
        <v>31</v>
      </c>
      <c r="F85" s="129"/>
      <c r="G85" s="129"/>
      <c r="H85" s="129"/>
      <c r="I85" s="129"/>
      <c r="J85" s="129"/>
      <c r="K85" s="130"/>
      <c r="L85" s="129"/>
      <c r="M85" s="130"/>
      <c r="N85" s="129"/>
      <c r="O85" s="130">
        <f>O86+O87+O88+O89+O90</f>
        <v>205312.6</v>
      </c>
      <c r="P85" s="129"/>
      <c r="Q85" s="131">
        <v>0</v>
      </c>
      <c r="R85" s="132"/>
    </row>
    <row r="86" spans="1:18" x14ac:dyDescent="0.25">
      <c r="A86" s="133" t="s">
        <v>0</v>
      </c>
      <c r="B86" s="129"/>
      <c r="C86" s="133" t="s">
        <v>47</v>
      </c>
      <c r="D86" s="129"/>
      <c r="E86" s="133" t="s">
        <v>48</v>
      </c>
      <c r="F86" s="129"/>
      <c r="G86" s="129"/>
      <c r="H86" s="129"/>
      <c r="I86" s="129"/>
      <c r="J86" s="129"/>
      <c r="K86" s="137"/>
      <c r="L86" s="129"/>
      <c r="M86" s="137"/>
      <c r="N86" s="129"/>
      <c r="O86" s="137">
        <v>158375.4</v>
      </c>
      <c r="P86" s="129"/>
      <c r="Q86" s="138">
        <v>0</v>
      </c>
      <c r="R86" s="132"/>
    </row>
    <row r="87" spans="1:18" x14ac:dyDescent="0.25">
      <c r="A87" s="133" t="s">
        <v>0</v>
      </c>
      <c r="B87" s="129"/>
      <c r="C87" s="133" t="s">
        <v>49</v>
      </c>
      <c r="D87" s="129"/>
      <c r="E87" s="133" t="s">
        <v>50</v>
      </c>
      <c r="F87" s="129"/>
      <c r="G87" s="129"/>
      <c r="H87" s="129"/>
      <c r="I87" s="129"/>
      <c r="J87" s="129"/>
      <c r="K87" s="137"/>
      <c r="L87" s="129"/>
      <c r="M87" s="137"/>
      <c r="N87" s="129"/>
      <c r="O87" s="137">
        <v>2420.17</v>
      </c>
      <c r="P87" s="129"/>
      <c r="Q87" s="138">
        <v>0</v>
      </c>
      <c r="R87" s="132"/>
    </row>
    <row r="88" spans="1:18" x14ac:dyDescent="0.25">
      <c r="A88" s="133" t="s">
        <v>0</v>
      </c>
      <c r="B88" s="129"/>
      <c r="C88" s="133" t="s">
        <v>51</v>
      </c>
      <c r="D88" s="129"/>
      <c r="E88" s="133" t="s">
        <v>52</v>
      </c>
      <c r="F88" s="129"/>
      <c r="G88" s="129"/>
      <c r="H88" s="129"/>
      <c r="I88" s="129"/>
      <c r="J88" s="129"/>
      <c r="K88" s="137"/>
      <c r="L88" s="129"/>
      <c r="M88" s="137"/>
      <c r="N88" s="129"/>
      <c r="O88" s="137">
        <v>34885.83</v>
      </c>
      <c r="P88" s="129"/>
      <c r="Q88" s="138">
        <v>0</v>
      </c>
      <c r="R88" s="132"/>
    </row>
    <row r="89" spans="1:18" x14ac:dyDescent="0.25">
      <c r="A89" s="133" t="s">
        <v>0</v>
      </c>
      <c r="B89" s="129"/>
      <c r="C89" s="133" t="s">
        <v>53</v>
      </c>
      <c r="D89" s="129"/>
      <c r="E89" s="133" t="s">
        <v>54</v>
      </c>
      <c r="F89" s="129"/>
      <c r="G89" s="129"/>
      <c r="H89" s="129"/>
      <c r="I89" s="129"/>
      <c r="J89" s="129"/>
      <c r="K89" s="137"/>
      <c r="L89" s="129"/>
      <c r="M89" s="137"/>
      <c r="N89" s="129"/>
      <c r="O89" s="137">
        <v>9566.83</v>
      </c>
      <c r="P89" s="129"/>
      <c r="Q89" s="138">
        <v>0</v>
      </c>
      <c r="R89" s="132"/>
    </row>
    <row r="90" spans="1:18" x14ac:dyDescent="0.25">
      <c r="A90" s="133" t="s">
        <v>0</v>
      </c>
      <c r="B90" s="129"/>
      <c r="C90" s="133" t="s">
        <v>55</v>
      </c>
      <c r="D90" s="129"/>
      <c r="E90" s="133" t="s">
        <v>56</v>
      </c>
      <c r="F90" s="129"/>
      <c r="G90" s="129"/>
      <c r="H90" s="129"/>
      <c r="I90" s="129"/>
      <c r="J90" s="129"/>
      <c r="K90" s="137"/>
      <c r="L90" s="129"/>
      <c r="M90" s="137"/>
      <c r="N90" s="129"/>
      <c r="O90" s="137">
        <v>64.37</v>
      </c>
      <c r="P90" s="129"/>
      <c r="Q90" s="138">
        <v>0</v>
      </c>
      <c r="R90" s="132"/>
    </row>
    <row r="91" spans="1:18" x14ac:dyDescent="0.25">
      <c r="A91" s="128" t="s">
        <v>0</v>
      </c>
      <c r="B91" s="129"/>
      <c r="C91" s="128" t="s">
        <v>57</v>
      </c>
      <c r="D91" s="129"/>
      <c r="E91" s="128" t="s">
        <v>58</v>
      </c>
      <c r="F91" s="129"/>
      <c r="G91" s="129"/>
      <c r="H91" s="129"/>
      <c r="I91" s="129"/>
      <c r="J91" s="129"/>
      <c r="K91" s="130"/>
      <c r="L91" s="129"/>
      <c r="M91" s="130"/>
      <c r="N91" s="129"/>
      <c r="O91" s="130">
        <f>O92+O93+O94+O95+O96+O97+O98+O99+O100</f>
        <v>371224.57</v>
      </c>
      <c r="P91" s="129"/>
      <c r="Q91" s="139">
        <v>0</v>
      </c>
      <c r="R91" s="142"/>
    </row>
    <row r="92" spans="1:18" x14ac:dyDescent="0.25">
      <c r="A92" s="133" t="s">
        <v>0</v>
      </c>
      <c r="B92" s="129"/>
      <c r="C92" s="133" t="s">
        <v>59</v>
      </c>
      <c r="D92" s="129"/>
      <c r="E92" s="133" t="s">
        <v>60</v>
      </c>
      <c r="F92" s="129"/>
      <c r="G92" s="129"/>
      <c r="H92" s="129"/>
      <c r="I92" s="129"/>
      <c r="J92" s="129"/>
      <c r="K92" s="137"/>
      <c r="L92" s="129"/>
      <c r="M92" s="137"/>
      <c r="N92" s="129"/>
      <c r="O92" s="137">
        <v>42170.69</v>
      </c>
      <c r="P92" s="129"/>
      <c r="Q92" s="138">
        <v>0</v>
      </c>
      <c r="R92" s="132"/>
    </row>
    <row r="93" spans="1:18" x14ac:dyDescent="0.25">
      <c r="A93" s="133" t="s">
        <v>0</v>
      </c>
      <c r="B93" s="129"/>
      <c r="C93" s="133" t="s">
        <v>61</v>
      </c>
      <c r="D93" s="129"/>
      <c r="E93" s="133" t="s">
        <v>62</v>
      </c>
      <c r="F93" s="129"/>
      <c r="G93" s="129"/>
      <c r="H93" s="129"/>
      <c r="I93" s="129"/>
      <c r="J93" s="129"/>
      <c r="K93" s="137"/>
      <c r="L93" s="129"/>
      <c r="M93" s="137"/>
      <c r="N93" s="129"/>
      <c r="O93" s="137">
        <v>70551.7</v>
      </c>
      <c r="P93" s="129"/>
      <c r="Q93" s="138">
        <v>0</v>
      </c>
      <c r="R93" s="132"/>
    </row>
    <row r="94" spans="1:18" x14ac:dyDescent="0.25">
      <c r="A94" s="133" t="s">
        <v>0</v>
      </c>
      <c r="B94" s="129"/>
      <c r="C94" s="133" t="s">
        <v>63</v>
      </c>
      <c r="D94" s="129"/>
      <c r="E94" s="133" t="s">
        <v>64</v>
      </c>
      <c r="F94" s="129"/>
      <c r="G94" s="129"/>
      <c r="H94" s="129"/>
      <c r="I94" s="129"/>
      <c r="J94" s="129"/>
      <c r="K94" s="137"/>
      <c r="L94" s="129"/>
      <c r="M94" s="137"/>
      <c r="N94" s="129"/>
      <c r="O94" s="137">
        <v>4479.33</v>
      </c>
      <c r="P94" s="129"/>
      <c r="Q94" s="138">
        <v>0</v>
      </c>
      <c r="R94" s="132"/>
    </row>
    <row r="95" spans="1:18" x14ac:dyDescent="0.25">
      <c r="A95" s="133" t="s">
        <v>0</v>
      </c>
      <c r="B95" s="129"/>
      <c r="C95" s="133" t="s">
        <v>65</v>
      </c>
      <c r="D95" s="129"/>
      <c r="E95" s="133" t="s">
        <v>66</v>
      </c>
      <c r="F95" s="129"/>
      <c r="G95" s="129"/>
      <c r="H95" s="129"/>
      <c r="I95" s="129"/>
      <c r="J95" s="129"/>
      <c r="K95" s="137"/>
      <c r="L95" s="129"/>
      <c r="M95" s="137"/>
      <c r="N95" s="129"/>
      <c r="O95" s="137">
        <v>131528.44</v>
      </c>
      <c r="P95" s="129"/>
      <c r="Q95" s="138">
        <v>0</v>
      </c>
      <c r="R95" s="132"/>
    </row>
    <row r="96" spans="1:18" x14ac:dyDescent="0.25">
      <c r="A96" s="133" t="s">
        <v>0</v>
      </c>
      <c r="B96" s="129"/>
      <c r="C96" s="133" t="s">
        <v>67</v>
      </c>
      <c r="D96" s="129"/>
      <c r="E96" s="133" t="s">
        <v>68</v>
      </c>
      <c r="F96" s="129"/>
      <c r="G96" s="129"/>
      <c r="H96" s="129"/>
      <c r="I96" s="129"/>
      <c r="J96" s="129"/>
      <c r="K96" s="137"/>
      <c r="L96" s="129"/>
      <c r="M96" s="137"/>
      <c r="N96" s="129"/>
      <c r="O96" s="137">
        <v>55662.45</v>
      </c>
      <c r="P96" s="129"/>
      <c r="Q96" s="138">
        <v>0</v>
      </c>
      <c r="R96" s="132"/>
    </row>
    <row r="97" spans="1:18" x14ac:dyDescent="0.25">
      <c r="A97" s="133" t="s">
        <v>0</v>
      </c>
      <c r="B97" s="129"/>
      <c r="C97" s="133" t="s">
        <v>69</v>
      </c>
      <c r="D97" s="129"/>
      <c r="E97" s="133" t="s">
        <v>70</v>
      </c>
      <c r="F97" s="129"/>
      <c r="G97" s="129"/>
      <c r="H97" s="129"/>
      <c r="I97" s="129"/>
      <c r="J97" s="129"/>
      <c r="K97" s="137"/>
      <c r="L97" s="129"/>
      <c r="M97" s="137"/>
      <c r="N97" s="129"/>
      <c r="O97" s="137">
        <v>44236.639999999999</v>
      </c>
      <c r="P97" s="129"/>
      <c r="Q97" s="138">
        <v>0</v>
      </c>
      <c r="R97" s="132"/>
    </row>
    <row r="98" spans="1:18" x14ac:dyDescent="0.25">
      <c r="A98" s="133" t="s">
        <v>0</v>
      </c>
      <c r="B98" s="129"/>
      <c r="C98" s="133" t="s">
        <v>71</v>
      </c>
      <c r="D98" s="129"/>
      <c r="E98" s="133" t="s">
        <v>72</v>
      </c>
      <c r="F98" s="129"/>
      <c r="G98" s="129"/>
      <c r="H98" s="129"/>
      <c r="I98" s="129"/>
      <c r="J98" s="129"/>
      <c r="K98" s="137"/>
      <c r="L98" s="129"/>
      <c r="M98" s="137"/>
      <c r="N98" s="129"/>
      <c r="O98" s="137">
        <v>15442.65</v>
      </c>
      <c r="P98" s="129"/>
      <c r="Q98" s="138">
        <v>0</v>
      </c>
      <c r="R98" s="132"/>
    </row>
    <row r="99" spans="1:18" x14ac:dyDescent="0.25">
      <c r="A99" s="133" t="s">
        <v>0</v>
      </c>
      <c r="B99" s="129"/>
      <c r="C99" s="133" t="s">
        <v>73</v>
      </c>
      <c r="D99" s="129"/>
      <c r="E99" s="133" t="s">
        <v>74</v>
      </c>
      <c r="F99" s="129"/>
      <c r="G99" s="129"/>
      <c r="H99" s="129"/>
      <c r="I99" s="129"/>
      <c r="J99" s="129"/>
      <c r="K99" s="137"/>
      <c r="L99" s="129"/>
      <c r="M99" s="137"/>
      <c r="N99" s="129"/>
      <c r="O99" s="137">
        <v>1609.85</v>
      </c>
      <c r="P99" s="129"/>
      <c r="Q99" s="138">
        <v>0</v>
      </c>
      <c r="R99" s="132"/>
    </row>
    <row r="100" spans="1:18" x14ac:dyDescent="0.25">
      <c r="A100" s="133" t="s">
        <v>0</v>
      </c>
      <c r="B100" s="129"/>
      <c r="C100" s="133" t="s">
        <v>75</v>
      </c>
      <c r="D100" s="129"/>
      <c r="E100" s="133" t="s">
        <v>76</v>
      </c>
      <c r="F100" s="129"/>
      <c r="G100" s="129"/>
      <c r="H100" s="129"/>
      <c r="I100" s="129"/>
      <c r="J100" s="129"/>
      <c r="K100" s="137"/>
      <c r="L100" s="129"/>
      <c r="M100" s="137"/>
      <c r="N100" s="129"/>
      <c r="O100" s="137">
        <v>5542.82</v>
      </c>
      <c r="P100" s="129"/>
      <c r="Q100" s="138">
        <v>0</v>
      </c>
      <c r="R100" s="132"/>
    </row>
    <row r="101" spans="1:18" x14ac:dyDescent="0.25">
      <c r="A101" s="128" t="s">
        <v>0</v>
      </c>
      <c r="B101" s="129"/>
      <c r="C101" s="128">
        <v>324</v>
      </c>
      <c r="D101" s="129"/>
      <c r="E101" s="140" t="s">
        <v>461</v>
      </c>
      <c r="F101" s="141"/>
      <c r="G101" s="141"/>
      <c r="H101" s="141"/>
      <c r="I101" s="141"/>
      <c r="J101" s="141"/>
      <c r="K101" s="130"/>
      <c r="L101" s="129"/>
      <c r="M101" s="130"/>
      <c r="N101" s="129"/>
      <c r="O101" s="130">
        <f>O102</f>
        <v>206.8</v>
      </c>
      <c r="P101" s="129"/>
      <c r="Q101" s="139">
        <v>0</v>
      </c>
      <c r="R101" s="142"/>
    </row>
    <row r="102" spans="1:18" x14ac:dyDescent="0.25">
      <c r="A102" s="133" t="s">
        <v>0</v>
      </c>
      <c r="B102" s="129"/>
      <c r="C102" s="133">
        <v>3241</v>
      </c>
      <c r="D102" s="129"/>
      <c r="E102" s="136" t="s">
        <v>461</v>
      </c>
      <c r="F102" s="129"/>
      <c r="G102" s="129"/>
      <c r="H102" s="129"/>
      <c r="I102" s="129"/>
      <c r="J102" s="129"/>
      <c r="K102" s="137"/>
      <c r="L102" s="129"/>
      <c r="M102" s="137"/>
      <c r="N102" s="129"/>
      <c r="O102" s="137">
        <v>206.8</v>
      </c>
      <c r="P102" s="129"/>
      <c r="Q102" s="138">
        <v>0</v>
      </c>
      <c r="R102" s="132"/>
    </row>
    <row r="103" spans="1:18" x14ac:dyDescent="0.25">
      <c r="A103" s="128" t="s">
        <v>0</v>
      </c>
      <c r="B103" s="129"/>
      <c r="C103" s="128">
        <v>329</v>
      </c>
      <c r="D103" s="129"/>
      <c r="E103" s="140" t="s">
        <v>364</v>
      </c>
      <c r="F103" s="141"/>
      <c r="G103" s="141"/>
      <c r="H103" s="141"/>
      <c r="I103" s="141"/>
      <c r="J103" s="141"/>
      <c r="K103" s="130"/>
      <c r="L103" s="129"/>
      <c r="M103" s="130"/>
      <c r="N103" s="129"/>
      <c r="O103" s="130">
        <f>O104</f>
        <v>2015.45</v>
      </c>
      <c r="P103" s="129"/>
      <c r="Q103" s="139">
        <v>0</v>
      </c>
      <c r="R103" s="142"/>
    </row>
    <row r="104" spans="1:18" x14ac:dyDescent="0.25">
      <c r="A104" s="133" t="s">
        <v>0</v>
      </c>
      <c r="B104" s="129"/>
      <c r="C104" s="133">
        <v>3296</v>
      </c>
      <c r="D104" s="129"/>
      <c r="E104" s="136" t="s">
        <v>79</v>
      </c>
      <c r="F104" s="129"/>
      <c r="G104" s="129"/>
      <c r="H104" s="129"/>
      <c r="I104" s="129"/>
      <c r="J104" s="129"/>
      <c r="K104" s="137"/>
      <c r="L104" s="129"/>
      <c r="M104" s="137"/>
      <c r="N104" s="129"/>
      <c r="O104" s="137">
        <v>2015.45</v>
      </c>
      <c r="P104" s="129"/>
      <c r="Q104" s="138">
        <v>0</v>
      </c>
      <c r="R104" s="132"/>
    </row>
    <row r="105" spans="1:18" x14ac:dyDescent="0.25">
      <c r="A105" s="133" t="s">
        <v>0</v>
      </c>
      <c r="B105" s="129"/>
      <c r="C105" s="128">
        <v>34</v>
      </c>
      <c r="D105" s="134"/>
      <c r="E105" s="140" t="s">
        <v>457</v>
      </c>
      <c r="F105" s="143"/>
      <c r="G105" s="143"/>
      <c r="H105" s="143"/>
      <c r="I105" s="143"/>
      <c r="J105" s="143"/>
      <c r="K105" s="130">
        <v>69190</v>
      </c>
      <c r="L105" s="129"/>
      <c r="M105" s="130">
        <v>69190</v>
      </c>
      <c r="N105" s="129"/>
      <c r="O105" s="130">
        <f>O106+O108</f>
        <v>45065.39</v>
      </c>
      <c r="P105" s="129"/>
      <c r="Q105" s="131">
        <f t="shared" si="1"/>
        <v>0.65132808209278792</v>
      </c>
      <c r="R105" s="131"/>
    </row>
    <row r="106" spans="1:18" x14ac:dyDescent="0.25">
      <c r="A106" s="128" t="s">
        <v>0</v>
      </c>
      <c r="B106" s="129"/>
      <c r="C106" s="128">
        <v>342</v>
      </c>
      <c r="D106" s="129"/>
      <c r="E106" s="140" t="s">
        <v>383</v>
      </c>
      <c r="F106" s="141"/>
      <c r="G106" s="141"/>
      <c r="H106" s="141"/>
      <c r="I106" s="141"/>
      <c r="J106" s="141"/>
      <c r="K106" s="130"/>
      <c r="L106" s="129"/>
      <c r="M106" s="130"/>
      <c r="N106" s="129"/>
      <c r="O106" s="130">
        <f>O107</f>
        <v>141.32</v>
      </c>
      <c r="P106" s="129"/>
      <c r="Q106" s="131">
        <v>0</v>
      </c>
      <c r="R106" s="132"/>
    </row>
    <row r="107" spans="1:18" x14ac:dyDescent="0.25">
      <c r="A107" s="133" t="s">
        <v>0</v>
      </c>
      <c r="B107" s="129"/>
      <c r="C107" s="133">
        <v>3423</v>
      </c>
      <c r="D107" s="129"/>
      <c r="E107" s="136" t="s">
        <v>384</v>
      </c>
      <c r="F107" s="129"/>
      <c r="G107" s="129"/>
      <c r="H107" s="129"/>
      <c r="I107" s="129"/>
      <c r="J107" s="129"/>
      <c r="K107" s="137"/>
      <c r="L107" s="129"/>
      <c r="M107" s="137"/>
      <c r="N107" s="129"/>
      <c r="O107" s="137">
        <v>141.32</v>
      </c>
      <c r="P107" s="129"/>
      <c r="Q107" s="138">
        <v>0</v>
      </c>
      <c r="R107" s="132"/>
    </row>
    <row r="108" spans="1:18" x14ac:dyDescent="0.25">
      <c r="A108" s="128" t="s">
        <v>0</v>
      </c>
      <c r="B108" s="129"/>
      <c r="C108" s="128" t="s">
        <v>80</v>
      </c>
      <c r="D108" s="129"/>
      <c r="E108" s="128" t="s">
        <v>81</v>
      </c>
      <c r="F108" s="129"/>
      <c r="G108" s="129"/>
      <c r="H108" s="129"/>
      <c r="I108" s="129"/>
      <c r="J108" s="129"/>
      <c r="K108" s="130"/>
      <c r="L108" s="129"/>
      <c r="M108" s="130"/>
      <c r="N108" s="129"/>
      <c r="O108" s="130">
        <f>O109+O110+O111+O112</f>
        <v>44924.07</v>
      </c>
      <c r="P108" s="129"/>
      <c r="Q108" s="131" t="e">
        <f t="shared" si="1"/>
        <v>#DIV/0!</v>
      </c>
      <c r="R108" s="132"/>
    </row>
    <row r="109" spans="1:18" x14ac:dyDescent="0.25">
      <c r="A109" s="133" t="s">
        <v>0</v>
      </c>
      <c r="B109" s="129"/>
      <c r="C109" s="133" t="s">
        <v>82</v>
      </c>
      <c r="D109" s="129"/>
      <c r="E109" s="133" t="s">
        <v>83</v>
      </c>
      <c r="F109" s="129"/>
      <c r="G109" s="129"/>
      <c r="H109" s="129"/>
      <c r="I109" s="129"/>
      <c r="J109" s="129"/>
      <c r="K109" s="137"/>
      <c r="L109" s="129"/>
      <c r="M109" s="137"/>
      <c r="N109" s="129"/>
      <c r="O109" s="137">
        <v>5847.67</v>
      </c>
      <c r="P109" s="129"/>
      <c r="Q109" s="138">
        <v>0</v>
      </c>
      <c r="R109" s="132"/>
    </row>
    <row r="110" spans="1:18" x14ac:dyDescent="0.25">
      <c r="A110" s="122"/>
      <c r="B110" s="7"/>
      <c r="C110" s="133">
        <v>3432</v>
      </c>
      <c r="D110" s="129"/>
      <c r="E110" s="136" t="s">
        <v>391</v>
      </c>
      <c r="F110" s="129"/>
      <c r="G110" s="129"/>
      <c r="H110" s="129"/>
      <c r="I110" s="129"/>
      <c r="J110" s="129"/>
      <c r="K110" s="137"/>
      <c r="L110" s="129"/>
      <c r="M110" s="137"/>
      <c r="N110" s="129"/>
      <c r="O110" s="137">
        <v>43</v>
      </c>
      <c r="P110" s="129"/>
      <c r="Q110" s="138">
        <v>0</v>
      </c>
      <c r="R110" s="132"/>
    </row>
    <row r="111" spans="1:18" x14ac:dyDescent="0.25">
      <c r="A111" s="133" t="s">
        <v>0</v>
      </c>
      <c r="B111" s="129"/>
      <c r="C111" s="133" t="s">
        <v>84</v>
      </c>
      <c r="D111" s="129"/>
      <c r="E111" s="133" t="s">
        <v>85</v>
      </c>
      <c r="F111" s="129"/>
      <c r="G111" s="129"/>
      <c r="H111" s="129"/>
      <c r="I111" s="129"/>
      <c r="J111" s="129"/>
      <c r="K111" s="137"/>
      <c r="L111" s="129"/>
      <c r="M111" s="137"/>
      <c r="N111" s="129"/>
      <c r="O111" s="137">
        <v>29660.3</v>
      </c>
      <c r="P111" s="129"/>
      <c r="Q111" s="138">
        <v>0</v>
      </c>
      <c r="R111" s="132"/>
    </row>
    <row r="112" spans="1:18" x14ac:dyDescent="0.25">
      <c r="A112" s="133" t="s">
        <v>0</v>
      </c>
      <c r="B112" s="129"/>
      <c r="C112" s="133" t="s">
        <v>86</v>
      </c>
      <c r="D112" s="129"/>
      <c r="E112" s="133" t="s">
        <v>87</v>
      </c>
      <c r="F112" s="129"/>
      <c r="G112" s="129"/>
      <c r="H112" s="129"/>
      <c r="I112" s="129"/>
      <c r="J112" s="129"/>
      <c r="K112" s="137"/>
      <c r="L112" s="129"/>
      <c r="M112" s="137"/>
      <c r="N112" s="129"/>
      <c r="O112" s="137">
        <v>9373.1</v>
      </c>
      <c r="P112" s="129"/>
      <c r="Q112" s="138">
        <v>0</v>
      </c>
      <c r="R112" s="132"/>
    </row>
    <row r="113" spans="1:18" x14ac:dyDescent="0.25">
      <c r="A113" s="128" t="s">
        <v>0</v>
      </c>
      <c r="B113" s="129"/>
      <c r="C113" s="128">
        <v>41</v>
      </c>
      <c r="D113" s="129"/>
      <c r="E113" s="128" t="s">
        <v>459</v>
      </c>
      <c r="F113" s="129"/>
      <c r="G113" s="129"/>
      <c r="H113" s="129"/>
      <c r="I113" s="129"/>
      <c r="J113" s="129"/>
      <c r="K113" s="130">
        <v>1120</v>
      </c>
      <c r="L113" s="129"/>
      <c r="M113" s="130">
        <v>1120</v>
      </c>
      <c r="N113" s="129"/>
      <c r="O113" s="130">
        <f>O114</f>
        <v>222.35</v>
      </c>
      <c r="P113" s="129"/>
      <c r="Q113" s="131">
        <f t="shared" si="1"/>
        <v>0.1985267857142857</v>
      </c>
      <c r="R113" s="132"/>
    </row>
    <row r="114" spans="1:18" x14ac:dyDescent="0.25">
      <c r="A114" s="128" t="s">
        <v>0</v>
      </c>
      <c r="B114" s="129"/>
      <c r="C114" s="128" t="s">
        <v>88</v>
      </c>
      <c r="D114" s="129"/>
      <c r="E114" s="128" t="s">
        <v>89</v>
      </c>
      <c r="F114" s="129"/>
      <c r="G114" s="129"/>
      <c r="H114" s="129"/>
      <c r="I114" s="129"/>
      <c r="J114" s="129"/>
      <c r="K114" s="130"/>
      <c r="L114" s="129"/>
      <c r="M114" s="130"/>
      <c r="N114" s="129"/>
      <c r="O114" s="130">
        <f>O115</f>
        <v>222.35</v>
      </c>
      <c r="P114" s="129"/>
      <c r="Q114" s="131">
        <v>0</v>
      </c>
      <c r="R114" s="132"/>
    </row>
    <row r="115" spans="1:18" x14ac:dyDescent="0.25">
      <c r="A115" s="133" t="s">
        <v>0</v>
      </c>
      <c r="B115" s="129"/>
      <c r="C115" s="133" t="s">
        <v>90</v>
      </c>
      <c r="D115" s="129"/>
      <c r="E115" s="133" t="s">
        <v>91</v>
      </c>
      <c r="F115" s="129"/>
      <c r="G115" s="129"/>
      <c r="H115" s="129"/>
      <c r="I115" s="129"/>
      <c r="J115" s="129"/>
      <c r="K115" s="137"/>
      <c r="L115" s="129"/>
      <c r="M115" s="137"/>
      <c r="N115" s="129"/>
      <c r="O115" s="137">
        <v>222.35</v>
      </c>
      <c r="P115" s="129"/>
      <c r="Q115" s="138">
        <v>0</v>
      </c>
      <c r="R115" s="132"/>
    </row>
    <row r="116" spans="1:18" x14ac:dyDescent="0.25">
      <c r="A116" s="133" t="s">
        <v>0</v>
      </c>
      <c r="B116" s="129"/>
      <c r="C116" s="128">
        <v>42</v>
      </c>
      <c r="D116" s="129"/>
      <c r="E116" s="135" t="s">
        <v>454</v>
      </c>
      <c r="F116" s="129"/>
      <c r="G116" s="129"/>
      <c r="H116" s="129"/>
      <c r="I116" s="129"/>
      <c r="J116" s="129"/>
      <c r="K116" s="130">
        <v>103880</v>
      </c>
      <c r="L116" s="129"/>
      <c r="M116" s="130">
        <v>103880</v>
      </c>
      <c r="N116" s="129"/>
      <c r="O116" s="130">
        <f>O117</f>
        <v>21131.98</v>
      </c>
      <c r="P116" s="129"/>
      <c r="Q116" s="131">
        <f t="shared" si="1"/>
        <v>0.20342683865999228</v>
      </c>
      <c r="R116" s="131"/>
    </row>
    <row r="117" spans="1:18" x14ac:dyDescent="0.25">
      <c r="A117" s="128" t="s">
        <v>0</v>
      </c>
      <c r="B117" s="129"/>
      <c r="C117" s="128" t="s">
        <v>6</v>
      </c>
      <c r="D117" s="129"/>
      <c r="E117" s="128" t="s">
        <v>7</v>
      </c>
      <c r="F117" s="129"/>
      <c r="G117" s="129"/>
      <c r="H117" s="129"/>
      <c r="I117" s="129"/>
      <c r="J117" s="129"/>
      <c r="K117" s="130"/>
      <c r="L117" s="129"/>
      <c r="M117" s="130"/>
      <c r="N117" s="129"/>
      <c r="O117" s="130">
        <f>O118+O119+O120+O121+O122</f>
        <v>21131.98</v>
      </c>
      <c r="P117" s="129"/>
      <c r="Q117" s="131">
        <v>0</v>
      </c>
      <c r="R117" s="132"/>
    </row>
    <row r="118" spans="1:18" x14ac:dyDescent="0.25">
      <c r="A118" s="133" t="s">
        <v>0</v>
      </c>
      <c r="B118" s="129"/>
      <c r="C118" s="133" t="s">
        <v>8</v>
      </c>
      <c r="D118" s="129"/>
      <c r="E118" s="133" t="s">
        <v>9</v>
      </c>
      <c r="F118" s="129"/>
      <c r="G118" s="129"/>
      <c r="H118" s="129"/>
      <c r="I118" s="129"/>
      <c r="J118" s="129"/>
      <c r="K118" s="137"/>
      <c r="L118" s="129"/>
      <c r="M118" s="137"/>
      <c r="N118" s="129"/>
      <c r="O118" s="137">
        <v>7288.69</v>
      </c>
      <c r="P118" s="129"/>
      <c r="Q118" s="138">
        <v>0</v>
      </c>
      <c r="R118" s="132"/>
    </row>
    <row r="119" spans="1:18" x14ac:dyDescent="0.25">
      <c r="A119" s="133" t="s">
        <v>0</v>
      </c>
      <c r="B119" s="129"/>
      <c r="C119" s="133" t="s">
        <v>92</v>
      </c>
      <c r="D119" s="129"/>
      <c r="E119" s="133" t="s">
        <v>93</v>
      </c>
      <c r="F119" s="129"/>
      <c r="G119" s="129"/>
      <c r="H119" s="129"/>
      <c r="I119" s="129"/>
      <c r="J119" s="129"/>
      <c r="K119" s="137"/>
      <c r="L119" s="129"/>
      <c r="M119" s="137"/>
      <c r="N119" s="129"/>
      <c r="O119" s="137">
        <v>157.05000000000001</v>
      </c>
      <c r="P119" s="129"/>
      <c r="Q119" s="138">
        <v>0</v>
      </c>
      <c r="R119" s="132"/>
    </row>
    <row r="120" spans="1:18" x14ac:dyDescent="0.25">
      <c r="A120" s="133" t="s">
        <v>0</v>
      </c>
      <c r="B120" s="129"/>
      <c r="C120" s="133" t="s">
        <v>34</v>
      </c>
      <c r="D120" s="129"/>
      <c r="E120" s="133" t="s">
        <v>35</v>
      </c>
      <c r="F120" s="129"/>
      <c r="G120" s="129"/>
      <c r="H120" s="129"/>
      <c r="I120" s="129"/>
      <c r="J120" s="129"/>
      <c r="K120" s="137"/>
      <c r="L120" s="129"/>
      <c r="M120" s="137"/>
      <c r="N120" s="129"/>
      <c r="O120" s="137">
        <v>676.9</v>
      </c>
      <c r="P120" s="129"/>
      <c r="Q120" s="138">
        <v>0</v>
      </c>
      <c r="R120" s="132"/>
    </row>
    <row r="121" spans="1:18" x14ac:dyDescent="0.25">
      <c r="A121" s="133" t="s">
        <v>0</v>
      </c>
      <c r="B121" s="129"/>
      <c r="C121" s="133" t="s">
        <v>10</v>
      </c>
      <c r="D121" s="129"/>
      <c r="E121" s="133" t="s">
        <v>11</v>
      </c>
      <c r="F121" s="129"/>
      <c r="G121" s="129"/>
      <c r="H121" s="129"/>
      <c r="I121" s="129"/>
      <c r="J121" s="129"/>
      <c r="K121" s="137"/>
      <c r="L121" s="129"/>
      <c r="M121" s="137"/>
      <c r="N121" s="129"/>
      <c r="O121" s="137">
        <v>5858.86</v>
      </c>
      <c r="P121" s="129"/>
      <c r="Q121" s="138">
        <v>0</v>
      </c>
      <c r="R121" s="132"/>
    </row>
    <row r="122" spans="1:18" x14ac:dyDescent="0.25">
      <c r="A122" s="133" t="s">
        <v>0</v>
      </c>
      <c r="B122" s="129"/>
      <c r="C122" s="133" t="s">
        <v>12</v>
      </c>
      <c r="D122" s="129"/>
      <c r="E122" s="133" t="s">
        <v>13</v>
      </c>
      <c r="F122" s="129"/>
      <c r="G122" s="129"/>
      <c r="H122" s="129"/>
      <c r="I122" s="129"/>
      <c r="J122" s="129"/>
      <c r="K122" s="137"/>
      <c r="L122" s="129"/>
      <c r="M122" s="137"/>
      <c r="N122" s="129"/>
      <c r="O122" s="137">
        <v>7150.48</v>
      </c>
      <c r="P122" s="129"/>
      <c r="Q122" s="138">
        <v>0</v>
      </c>
      <c r="R122" s="132"/>
    </row>
    <row r="123" spans="1:18" x14ac:dyDescent="0.25">
      <c r="A123" s="133" t="s">
        <v>0</v>
      </c>
      <c r="B123" s="129"/>
      <c r="C123" s="128">
        <v>54</v>
      </c>
      <c r="D123" s="134"/>
      <c r="E123" s="135" t="s">
        <v>458</v>
      </c>
      <c r="F123" s="134"/>
      <c r="G123" s="134"/>
      <c r="H123" s="134"/>
      <c r="I123" s="134"/>
      <c r="J123" s="134"/>
      <c r="K123" s="130">
        <v>65930</v>
      </c>
      <c r="L123" s="129"/>
      <c r="M123" s="130">
        <v>65930</v>
      </c>
      <c r="N123" s="129"/>
      <c r="O123" s="130">
        <f>O124</f>
        <v>0</v>
      </c>
      <c r="P123" s="129"/>
      <c r="Q123" s="131">
        <f t="shared" si="1"/>
        <v>0</v>
      </c>
      <c r="R123" s="132"/>
    </row>
    <row r="124" spans="1:18" x14ac:dyDescent="0.25">
      <c r="A124" s="133" t="s">
        <v>0</v>
      </c>
      <c r="B124" s="129"/>
      <c r="C124" s="128">
        <v>545</v>
      </c>
      <c r="D124" s="134"/>
      <c r="E124" s="135" t="s">
        <v>462</v>
      </c>
      <c r="F124" s="134"/>
      <c r="G124" s="134"/>
      <c r="H124" s="134"/>
      <c r="I124" s="134"/>
      <c r="J124" s="134"/>
      <c r="K124" s="130"/>
      <c r="L124" s="129"/>
      <c r="M124" s="130"/>
      <c r="N124" s="129"/>
      <c r="O124" s="130">
        <f>O125</f>
        <v>0</v>
      </c>
      <c r="P124" s="129"/>
      <c r="Q124" s="131">
        <v>0</v>
      </c>
      <c r="R124" s="132"/>
    </row>
    <row r="125" spans="1:18" x14ac:dyDescent="0.25">
      <c r="A125" s="133" t="s">
        <v>0</v>
      </c>
      <c r="B125" s="129"/>
      <c r="C125" s="133">
        <v>5453</v>
      </c>
      <c r="D125" s="134"/>
      <c r="E125" s="136" t="s">
        <v>463</v>
      </c>
      <c r="F125" s="134"/>
      <c r="G125" s="134"/>
      <c r="H125" s="134"/>
      <c r="I125" s="134"/>
      <c r="J125" s="134"/>
      <c r="K125" s="137"/>
      <c r="L125" s="129"/>
      <c r="M125" s="137"/>
      <c r="N125" s="129"/>
      <c r="O125" s="137">
        <v>0</v>
      </c>
      <c r="P125" s="129"/>
      <c r="Q125" s="138">
        <v>0</v>
      </c>
      <c r="R125" s="132"/>
    </row>
    <row r="126" spans="1:18" x14ac:dyDescent="0.25">
      <c r="A126" s="151" t="s">
        <v>0</v>
      </c>
      <c r="B126" s="129"/>
      <c r="C126" s="151" t="s">
        <v>94</v>
      </c>
      <c r="D126" s="129"/>
      <c r="E126" s="129"/>
      <c r="F126" s="129"/>
      <c r="G126" s="129"/>
      <c r="H126" s="129"/>
      <c r="I126" s="129"/>
      <c r="J126" s="129"/>
      <c r="K126" s="154">
        <f>K127</f>
        <v>2432510</v>
      </c>
      <c r="L126" s="129"/>
      <c r="M126" s="154">
        <f>M127</f>
        <v>2432510</v>
      </c>
      <c r="N126" s="129"/>
      <c r="O126" s="154">
        <f>O127</f>
        <v>1137219.57</v>
      </c>
      <c r="P126" s="129"/>
      <c r="Q126" s="160">
        <f t="shared" si="1"/>
        <v>0.46750869266724498</v>
      </c>
      <c r="R126" s="132"/>
    </row>
    <row r="127" spans="1:18" x14ac:dyDescent="0.25">
      <c r="A127" s="151" t="s">
        <v>0</v>
      </c>
      <c r="B127" s="129"/>
      <c r="C127" s="150" t="s">
        <v>173</v>
      </c>
      <c r="D127" s="129"/>
      <c r="E127" s="129"/>
      <c r="F127" s="129"/>
      <c r="G127" s="129"/>
      <c r="H127" s="129"/>
      <c r="I127" s="129"/>
      <c r="J127" s="129"/>
      <c r="K127" s="154">
        <f>K128+K135+K148</f>
        <v>2432510</v>
      </c>
      <c r="L127" s="129"/>
      <c r="M127" s="154">
        <f>M128+M135+M148</f>
        <v>2432510</v>
      </c>
      <c r="N127" s="129"/>
      <c r="O127" s="154">
        <f>O128+O135+O148</f>
        <v>1137219.57</v>
      </c>
      <c r="P127" s="129"/>
      <c r="Q127" s="160">
        <f t="shared" si="1"/>
        <v>0.46750869266724498</v>
      </c>
      <c r="R127" s="132"/>
    </row>
    <row r="128" spans="1:18" x14ac:dyDescent="0.25">
      <c r="A128" s="128" t="s">
        <v>0</v>
      </c>
      <c r="B128" s="129"/>
      <c r="C128" s="128">
        <v>31</v>
      </c>
      <c r="D128" s="129"/>
      <c r="E128" s="128" t="s">
        <v>460</v>
      </c>
      <c r="F128" s="129"/>
      <c r="G128" s="129"/>
      <c r="H128" s="129"/>
      <c r="I128" s="129"/>
      <c r="J128" s="129"/>
      <c r="K128" s="130">
        <v>1770020</v>
      </c>
      <c r="L128" s="129"/>
      <c r="M128" s="130">
        <v>1770020</v>
      </c>
      <c r="N128" s="129"/>
      <c r="O128" s="130">
        <f>O129+O133</f>
        <v>792108.01</v>
      </c>
      <c r="P128" s="129"/>
      <c r="Q128" s="131">
        <f t="shared" si="1"/>
        <v>0.44751359306674504</v>
      </c>
      <c r="R128" s="132"/>
    </row>
    <row r="129" spans="1:18" x14ac:dyDescent="0.25">
      <c r="A129" s="128" t="s">
        <v>0</v>
      </c>
      <c r="B129" s="129"/>
      <c r="C129" s="128" t="s">
        <v>38</v>
      </c>
      <c r="D129" s="129"/>
      <c r="E129" s="128" t="s">
        <v>39</v>
      </c>
      <c r="F129" s="129"/>
      <c r="G129" s="129"/>
      <c r="H129" s="129"/>
      <c r="I129" s="129"/>
      <c r="J129" s="129"/>
      <c r="K129" s="130"/>
      <c r="L129" s="129"/>
      <c r="M129" s="130"/>
      <c r="N129" s="129"/>
      <c r="O129" s="130">
        <f>O130+O131+O132</f>
        <v>717108.01</v>
      </c>
      <c r="P129" s="129"/>
      <c r="Q129" s="131">
        <v>0</v>
      </c>
      <c r="R129" s="132"/>
    </row>
    <row r="130" spans="1:18" x14ac:dyDescent="0.25">
      <c r="A130" s="133" t="s">
        <v>0</v>
      </c>
      <c r="B130" s="129"/>
      <c r="C130" s="133" t="s">
        <v>40</v>
      </c>
      <c r="D130" s="129"/>
      <c r="E130" s="133" t="s">
        <v>41</v>
      </c>
      <c r="F130" s="129"/>
      <c r="G130" s="129"/>
      <c r="H130" s="129"/>
      <c r="I130" s="129"/>
      <c r="J130" s="129"/>
      <c r="K130" s="137"/>
      <c r="L130" s="129"/>
      <c r="M130" s="137"/>
      <c r="N130" s="129"/>
      <c r="O130" s="137">
        <v>616069.43000000005</v>
      </c>
      <c r="P130" s="129"/>
      <c r="Q130" s="138">
        <v>0</v>
      </c>
      <c r="R130" s="132"/>
    </row>
    <row r="131" spans="1:18" x14ac:dyDescent="0.25">
      <c r="A131" s="133" t="s">
        <v>0</v>
      </c>
      <c r="B131" s="129"/>
      <c r="C131" s="133">
        <v>3113</v>
      </c>
      <c r="D131" s="129"/>
      <c r="E131" s="136" t="s">
        <v>436</v>
      </c>
      <c r="F131" s="129"/>
      <c r="G131" s="129"/>
      <c r="H131" s="129"/>
      <c r="I131" s="129"/>
      <c r="J131" s="129"/>
      <c r="K131" s="137"/>
      <c r="L131" s="129"/>
      <c r="M131" s="137"/>
      <c r="N131" s="129"/>
      <c r="O131" s="137">
        <v>27075.69</v>
      </c>
      <c r="P131" s="129"/>
      <c r="Q131" s="138">
        <v>0</v>
      </c>
      <c r="R131" s="132"/>
    </row>
    <row r="132" spans="1:18" x14ac:dyDescent="0.25">
      <c r="A132" s="133" t="s">
        <v>0</v>
      </c>
      <c r="B132" s="129"/>
      <c r="C132" s="133">
        <v>3114</v>
      </c>
      <c r="D132" s="129"/>
      <c r="E132" s="136" t="s">
        <v>435</v>
      </c>
      <c r="F132" s="129"/>
      <c r="G132" s="129"/>
      <c r="H132" s="129"/>
      <c r="I132" s="129"/>
      <c r="J132" s="129"/>
      <c r="K132" s="137"/>
      <c r="L132" s="129"/>
      <c r="M132" s="137"/>
      <c r="N132" s="129"/>
      <c r="O132" s="137">
        <v>73962.89</v>
      </c>
      <c r="P132" s="129"/>
      <c r="Q132" s="138">
        <v>0</v>
      </c>
      <c r="R132" s="132"/>
    </row>
    <row r="133" spans="1:18" x14ac:dyDescent="0.25">
      <c r="A133" s="128" t="s">
        <v>0</v>
      </c>
      <c r="B133" s="129"/>
      <c r="C133" s="128" t="s">
        <v>43</v>
      </c>
      <c r="D133" s="129"/>
      <c r="E133" s="128" t="s">
        <v>44</v>
      </c>
      <c r="F133" s="129"/>
      <c r="G133" s="129"/>
      <c r="H133" s="129"/>
      <c r="I133" s="129"/>
      <c r="J133" s="129"/>
      <c r="K133" s="130"/>
      <c r="L133" s="129"/>
      <c r="M133" s="130"/>
      <c r="N133" s="129"/>
      <c r="O133" s="130">
        <f>O134</f>
        <v>75000</v>
      </c>
      <c r="P133" s="129"/>
      <c r="Q133" s="131">
        <v>0</v>
      </c>
      <c r="R133" s="132"/>
    </row>
    <row r="134" spans="1:18" x14ac:dyDescent="0.25">
      <c r="A134" s="133" t="s">
        <v>0</v>
      </c>
      <c r="B134" s="129"/>
      <c r="C134" s="133" t="s">
        <v>45</v>
      </c>
      <c r="D134" s="129"/>
      <c r="E134" s="133" t="s">
        <v>46</v>
      </c>
      <c r="F134" s="129"/>
      <c r="G134" s="129"/>
      <c r="H134" s="129"/>
      <c r="I134" s="129"/>
      <c r="J134" s="129"/>
      <c r="K134" s="137"/>
      <c r="L134" s="129"/>
      <c r="M134" s="137"/>
      <c r="N134" s="129"/>
      <c r="O134" s="137">
        <v>75000</v>
      </c>
      <c r="P134" s="129"/>
      <c r="Q134" s="138">
        <v>0</v>
      </c>
      <c r="R134" s="132"/>
    </row>
    <row r="135" spans="1:18" x14ac:dyDescent="0.25">
      <c r="A135" s="128" t="s">
        <v>0</v>
      </c>
      <c r="B135" s="129"/>
      <c r="C135" s="128">
        <v>32</v>
      </c>
      <c r="D135" s="129"/>
      <c r="E135" s="128" t="s">
        <v>453</v>
      </c>
      <c r="F135" s="129"/>
      <c r="G135" s="129"/>
      <c r="H135" s="129"/>
      <c r="I135" s="129"/>
      <c r="J135" s="129"/>
      <c r="K135" s="130">
        <v>662090</v>
      </c>
      <c r="L135" s="129"/>
      <c r="M135" s="130">
        <v>662090</v>
      </c>
      <c r="N135" s="129"/>
      <c r="O135" s="130">
        <f>O136+O141</f>
        <v>345111.56</v>
      </c>
      <c r="P135" s="129"/>
      <c r="Q135" s="139">
        <f t="shared" ref="Q135" si="2">O135/M135</f>
        <v>0.52124569167333745</v>
      </c>
      <c r="R135" s="132"/>
    </row>
    <row r="136" spans="1:18" x14ac:dyDescent="0.25">
      <c r="A136" s="128" t="s">
        <v>0</v>
      </c>
      <c r="B136" s="129"/>
      <c r="C136" s="128" t="s">
        <v>26</v>
      </c>
      <c r="D136" s="129"/>
      <c r="E136" s="128" t="s">
        <v>27</v>
      </c>
      <c r="F136" s="129"/>
      <c r="G136" s="129"/>
      <c r="H136" s="129"/>
      <c r="I136" s="129"/>
      <c r="J136" s="129"/>
      <c r="K136" s="130"/>
      <c r="L136" s="129"/>
      <c r="M136" s="130"/>
      <c r="N136" s="129"/>
      <c r="O136" s="130">
        <f>O137+O138+O139+O140</f>
        <v>265465.44</v>
      </c>
      <c r="P136" s="129"/>
      <c r="Q136" s="131">
        <v>0</v>
      </c>
      <c r="R136" s="132"/>
    </row>
    <row r="137" spans="1:18" x14ac:dyDescent="0.25">
      <c r="A137" s="133" t="s">
        <v>0</v>
      </c>
      <c r="B137" s="129"/>
      <c r="C137" s="133" t="s">
        <v>96</v>
      </c>
      <c r="D137" s="129"/>
      <c r="E137" s="133" t="s">
        <v>97</v>
      </c>
      <c r="F137" s="129"/>
      <c r="G137" s="129"/>
      <c r="H137" s="129"/>
      <c r="I137" s="129"/>
      <c r="J137" s="129"/>
      <c r="K137" s="137"/>
      <c r="L137" s="129"/>
      <c r="M137" s="137"/>
      <c r="N137" s="129"/>
      <c r="O137" s="137">
        <v>1177.32</v>
      </c>
      <c r="P137" s="129"/>
      <c r="Q137" s="138">
        <v>0</v>
      </c>
      <c r="R137" s="132"/>
    </row>
    <row r="138" spans="1:18" x14ac:dyDescent="0.25">
      <c r="A138" s="133" t="s">
        <v>0</v>
      </c>
      <c r="B138" s="129"/>
      <c r="C138" s="133" t="s">
        <v>98</v>
      </c>
      <c r="D138" s="129"/>
      <c r="E138" s="133" t="s">
        <v>99</v>
      </c>
      <c r="F138" s="129"/>
      <c r="G138" s="129"/>
      <c r="H138" s="129"/>
      <c r="I138" s="129"/>
      <c r="J138" s="129"/>
      <c r="K138" s="137"/>
      <c r="L138" s="129"/>
      <c r="M138" s="137"/>
      <c r="N138" s="129"/>
      <c r="O138" s="137">
        <v>250033.8</v>
      </c>
      <c r="P138" s="129"/>
      <c r="Q138" s="138">
        <v>0</v>
      </c>
      <c r="R138" s="132"/>
    </row>
    <row r="139" spans="1:18" x14ac:dyDescent="0.25">
      <c r="A139" s="133" t="s">
        <v>0</v>
      </c>
      <c r="B139" s="129"/>
      <c r="C139" s="133" t="s">
        <v>28</v>
      </c>
      <c r="D139" s="129"/>
      <c r="E139" s="133" t="s">
        <v>29</v>
      </c>
      <c r="F139" s="129"/>
      <c r="G139" s="129"/>
      <c r="H139" s="129"/>
      <c r="I139" s="129"/>
      <c r="J139" s="129"/>
      <c r="K139" s="137"/>
      <c r="L139" s="129"/>
      <c r="M139" s="137"/>
      <c r="N139" s="129"/>
      <c r="O139" s="137">
        <v>14161.92</v>
      </c>
      <c r="P139" s="129"/>
      <c r="Q139" s="138">
        <v>0</v>
      </c>
      <c r="R139" s="132"/>
    </row>
    <row r="140" spans="1:18" x14ac:dyDescent="0.25">
      <c r="A140" s="133" t="s">
        <v>0</v>
      </c>
      <c r="B140" s="129"/>
      <c r="C140" s="133">
        <v>3214</v>
      </c>
      <c r="D140" s="129"/>
      <c r="E140" s="136" t="s">
        <v>465</v>
      </c>
      <c r="F140" s="129"/>
      <c r="G140" s="129"/>
      <c r="H140" s="129"/>
      <c r="I140" s="129"/>
      <c r="J140" s="129"/>
      <c r="K140" s="137"/>
      <c r="L140" s="129"/>
      <c r="M140" s="137"/>
      <c r="N140" s="129"/>
      <c r="O140" s="137">
        <v>92.4</v>
      </c>
      <c r="P140" s="129"/>
      <c r="Q140" s="138">
        <v>0</v>
      </c>
      <c r="R140" s="132"/>
    </row>
    <row r="141" spans="1:18" x14ac:dyDescent="0.25">
      <c r="A141" s="128" t="s">
        <v>0</v>
      </c>
      <c r="B141" s="129"/>
      <c r="C141" s="128" t="s">
        <v>77</v>
      </c>
      <c r="D141" s="129"/>
      <c r="E141" s="128" t="s">
        <v>78</v>
      </c>
      <c r="F141" s="129"/>
      <c r="G141" s="129"/>
      <c r="H141" s="129"/>
      <c r="I141" s="129"/>
      <c r="J141" s="129"/>
      <c r="K141" s="130"/>
      <c r="L141" s="129"/>
      <c r="M141" s="130"/>
      <c r="N141" s="129"/>
      <c r="O141" s="130">
        <f>O142+O143+O144+O145+O146+O147</f>
        <v>79646.12</v>
      </c>
      <c r="P141" s="129"/>
      <c r="Q141" s="131">
        <v>0</v>
      </c>
      <c r="R141" s="132"/>
    </row>
    <row r="142" spans="1:18" x14ac:dyDescent="0.25">
      <c r="A142" s="133" t="s">
        <v>0</v>
      </c>
      <c r="B142" s="129"/>
      <c r="C142" s="133" t="s">
        <v>100</v>
      </c>
      <c r="D142" s="129"/>
      <c r="E142" s="133" t="s">
        <v>101</v>
      </c>
      <c r="F142" s="129"/>
      <c r="G142" s="129"/>
      <c r="H142" s="129"/>
      <c r="I142" s="129"/>
      <c r="J142" s="129"/>
      <c r="K142" s="137"/>
      <c r="L142" s="129"/>
      <c r="M142" s="137"/>
      <c r="N142" s="129"/>
      <c r="O142" s="137">
        <v>5694.48</v>
      </c>
      <c r="P142" s="129"/>
      <c r="Q142" s="138">
        <v>0</v>
      </c>
      <c r="R142" s="132"/>
    </row>
    <row r="143" spans="1:18" x14ac:dyDescent="0.25">
      <c r="A143" s="133" t="s">
        <v>0</v>
      </c>
      <c r="B143" s="129"/>
      <c r="C143" s="133" t="s">
        <v>102</v>
      </c>
      <c r="D143" s="129"/>
      <c r="E143" s="133" t="s">
        <v>103</v>
      </c>
      <c r="F143" s="129"/>
      <c r="G143" s="129"/>
      <c r="H143" s="129"/>
      <c r="I143" s="129"/>
      <c r="J143" s="129"/>
      <c r="K143" s="137"/>
      <c r="L143" s="129"/>
      <c r="M143" s="137"/>
      <c r="N143" s="129"/>
      <c r="O143" s="137">
        <v>15323.41</v>
      </c>
      <c r="P143" s="129"/>
      <c r="Q143" s="138">
        <v>0</v>
      </c>
      <c r="R143" s="132"/>
    </row>
    <row r="144" spans="1:18" x14ac:dyDescent="0.25">
      <c r="A144" s="133" t="s">
        <v>0</v>
      </c>
      <c r="B144" s="129"/>
      <c r="C144" s="133" t="s">
        <v>104</v>
      </c>
      <c r="D144" s="129"/>
      <c r="E144" s="133" t="s">
        <v>105</v>
      </c>
      <c r="F144" s="129"/>
      <c r="G144" s="129"/>
      <c r="H144" s="129"/>
      <c r="I144" s="129"/>
      <c r="J144" s="129"/>
      <c r="K144" s="137"/>
      <c r="L144" s="129"/>
      <c r="M144" s="137"/>
      <c r="N144" s="129"/>
      <c r="O144" s="137">
        <v>933.26</v>
      </c>
      <c r="P144" s="129"/>
      <c r="Q144" s="138">
        <v>0</v>
      </c>
      <c r="R144" s="132"/>
    </row>
    <row r="145" spans="1:18" x14ac:dyDescent="0.25">
      <c r="A145" s="133" t="s">
        <v>0</v>
      </c>
      <c r="B145" s="129"/>
      <c r="C145" s="133" t="s">
        <v>106</v>
      </c>
      <c r="D145" s="129"/>
      <c r="E145" s="136" t="s">
        <v>371</v>
      </c>
      <c r="F145" s="129"/>
      <c r="G145" s="129"/>
      <c r="H145" s="129"/>
      <c r="I145" s="129"/>
      <c r="J145" s="129"/>
      <c r="K145" s="137"/>
      <c r="L145" s="129"/>
      <c r="M145" s="137"/>
      <c r="N145" s="129"/>
      <c r="O145" s="137">
        <v>2758.4</v>
      </c>
      <c r="P145" s="129"/>
      <c r="Q145" s="138">
        <v>0</v>
      </c>
      <c r="R145" s="132"/>
    </row>
    <row r="146" spans="1:18" x14ac:dyDescent="0.25">
      <c r="A146" s="133" t="s">
        <v>0</v>
      </c>
      <c r="B146" s="129"/>
      <c r="C146" s="133" t="s">
        <v>107</v>
      </c>
      <c r="D146" s="129"/>
      <c r="E146" s="133" t="s">
        <v>108</v>
      </c>
      <c r="F146" s="129"/>
      <c r="G146" s="129"/>
      <c r="H146" s="129"/>
      <c r="I146" s="129"/>
      <c r="J146" s="129"/>
      <c r="K146" s="137"/>
      <c r="L146" s="129"/>
      <c r="M146" s="137"/>
      <c r="N146" s="129"/>
      <c r="O146" s="137">
        <v>37719.72</v>
      </c>
      <c r="P146" s="129"/>
      <c r="Q146" s="138">
        <v>0</v>
      </c>
      <c r="R146" s="132"/>
    </row>
    <row r="147" spans="1:18" x14ac:dyDescent="0.25">
      <c r="A147" s="133" t="s">
        <v>0</v>
      </c>
      <c r="B147" s="129"/>
      <c r="C147" s="133" t="s">
        <v>109</v>
      </c>
      <c r="D147" s="129"/>
      <c r="E147" s="133" t="s">
        <v>78</v>
      </c>
      <c r="F147" s="129"/>
      <c r="G147" s="129"/>
      <c r="H147" s="129"/>
      <c r="I147" s="129"/>
      <c r="J147" s="129"/>
      <c r="K147" s="137"/>
      <c r="L147" s="129"/>
      <c r="M147" s="137"/>
      <c r="N147" s="129"/>
      <c r="O147" s="137">
        <v>17216.849999999999</v>
      </c>
      <c r="P147" s="129"/>
      <c r="Q147" s="138">
        <v>0</v>
      </c>
      <c r="R147" s="132"/>
    </row>
    <row r="148" spans="1:18" x14ac:dyDescent="0.25">
      <c r="A148" s="128" t="s">
        <v>0</v>
      </c>
      <c r="B148" s="129"/>
      <c r="C148" s="128">
        <v>38</v>
      </c>
      <c r="D148" s="129"/>
      <c r="E148" s="140" t="s">
        <v>464</v>
      </c>
      <c r="F148" s="141"/>
      <c r="G148" s="141"/>
      <c r="H148" s="141"/>
      <c r="I148" s="141"/>
      <c r="J148" s="141"/>
      <c r="K148" s="130">
        <v>400</v>
      </c>
      <c r="L148" s="129"/>
      <c r="M148" s="130">
        <v>400</v>
      </c>
      <c r="N148" s="129"/>
      <c r="O148" s="130">
        <f>O149</f>
        <v>0</v>
      </c>
      <c r="P148" s="129"/>
      <c r="Q148" s="131">
        <f t="shared" ref="Q148:Q195" si="3">O148/M148</f>
        <v>0</v>
      </c>
      <c r="R148" s="132"/>
    </row>
    <row r="149" spans="1:18" x14ac:dyDescent="0.25">
      <c r="A149" s="128" t="s">
        <v>0</v>
      </c>
      <c r="B149" s="129"/>
      <c r="C149" s="128">
        <v>381</v>
      </c>
      <c r="D149" s="129"/>
      <c r="E149" s="170" t="s">
        <v>228</v>
      </c>
      <c r="F149" s="141"/>
      <c r="G149" s="141"/>
      <c r="H149" s="141"/>
      <c r="I149" s="141"/>
      <c r="J149" s="141"/>
      <c r="K149" s="130"/>
      <c r="L149" s="129"/>
      <c r="M149" s="130"/>
      <c r="N149" s="129"/>
      <c r="O149" s="130">
        <f>O150</f>
        <v>0</v>
      </c>
      <c r="P149" s="129"/>
      <c r="Q149" s="131">
        <v>0</v>
      </c>
      <c r="R149" s="132"/>
    </row>
    <row r="150" spans="1:18" x14ac:dyDescent="0.25">
      <c r="A150" s="133" t="s">
        <v>0</v>
      </c>
      <c r="B150" s="129"/>
      <c r="C150" s="133">
        <v>3811</v>
      </c>
      <c r="D150" s="129"/>
      <c r="E150" s="136" t="s">
        <v>398</v>
      </c>
      <c r="F150" s="129"/>
      <c r="G150" s="129"/>
      <c r="H150" s="129"/>
      <c r="I150" s="129"/>
      <c r="J150" s="129"/>
      <c r="K150" s="137"/>
      <c r="L150" s="129"/>
      <c r="M150" s="137"/>
      <c r="N150" s="129"/>
      <c r="O150" s="137">
        <v>0</v>
      </c>
      <c r="P150" s="129"/>
      <c r="Q150" s="138">
        <v>0</v>
      </c>
      <c r="R150" s="132"/>
    </row>
    <row r="151" spans="1:18" x14ac:dyDescent="0.25">
      <c r="A151" s="151" t="s">
        <v>0</v>
      </c>
      <c r="B151" s="129"/>
      <c r="C151" s="151" t="s">
        <v>110</v>
      </c>
      <c r="D151" s="129"/>
      <c r="E151" s="129"/>
      <c r="F151" s="129"/>
      <c r="G151" s="129"/>
      <c r="H151" s="129"/>
      <c r="I151" s="129"/>
      <c r="J151" s="129"/>
      <c r="K151" s="154">
        <f>K152+K159+K174</f>
        <v>27582777.420000002</v>
      </c>
      <c r="L151" s="129"/>
      <c r="M151" s="154">
        <f>M152+M159+M174</f>
        <v>27582777.420000002</v>
      </c>
      <c r="N151" s="129"/>
      <c r="O151" s="154">
        <f>O152+O159+O174</f>
        <v>10730557.449999999</v>
      </c>
      <c r="P151" s="129"/>
      <c r="Q151" s="160">
        <f t="shared" si="3"/>
        <v>0.38903107133146703</v>
      </c>
      <c r="R151" s="132"/>
    </row>
    <row r="152" spans="1:18" x14ac:dyDescent="0.25">
      <c r="A152" s="151" t="s">
        <v>0</v>
      </c>
      <c r="B152" s="129"/>
      <c r="C152" s="150" t="s">
        <v>174</v>
      </c>
      <c r="D152" s="129"/>
      <c r="E152" s="129"/>
      <c r="F152" s="129"/>
      <c r="G152" s="129"/>
      <c r="H152" s="129"/>
      <c r="I152" s="129"/>
      <c r="J152" s="129"/>
      <c r="K152" s="154">
        <f>K153+K156</f>
        <v>1676280</v>
      </c>
      <c r="L152" s="129"/>
      <c r="M152" s="154">
        <f>M153+M156</f>
        <v>1676280</v>
      </c>
      <c r="N152" s="129"/>
      <c r="O152" s="154">
        <f>O153+O156</f>
        <v>289361.28999999998</v>
      </c>
      <c r="P152" s="129"/>
      <c r="Q152" s="160">
        <f t="shared" si="3"/>
        <v>0.17262109552103466</v>
      </c>
      <c r="R152" s="132"/>
    </row>
    <row r="153" spans="1:18" x14ac:dyDescent="0.25">
      <c r="A153" s="128" t="s">
        <v>0</v>
      </c>
      <c r="B153" s="129"/>
      <c r="C153" s="128">
        <v>31</v>
      </c>
      <c r="D153" s="129"/>
      <c r="E153" s="128" t="s">
        <v>460</v>
      </c>
      <c r="F153" s="129"/>
      <c r="G153" s="129"/>
      <c r="H153" s="129"/>
      <c r="I153" s="129"/>
      <c r="J153" s="129"/>
      <c r="K153" s="130">
        <v>26280</v>
      </c>
      <c r="L153" s="129"/>
      <c r="M153" s="130">
        <v>26280</v>
      </c>
      <c r="N153" s="129"/>
      <c r="O153" s="130">
        <f>O154</f>
        <v>20242.349999999999</v>
      </c>
      <c r="P153" s="129"/>
      <c r="Q153" s="131">
        <f t="shared" si="3"/>
        <v>0.77025684931506844</v>
      </c>
      <c r="R153" s="132"/>
    </row>
    <row r="154" spans="1:18" x14ac:dyDescent="0.25">
      <c r="A154" s="128" t="s">
        <v>0</v>
      </c>
      <c r="B154" s="129"/>
      <c r="C154" s="128" t="s">
        <v>38</v>
      </c>
      <c r="D154" s="129"/>
      <c r="E154" s="128" t="s">
        <v>39</v>
      </c>
      <c r="F154" s="129"/>
      <c r="G154" s="129"/>
      <c r="H154" s="129"/>
      <c r="I154" s="129"/>
      <c r="J154" s="129"/>
      <c r="K154" s="130"/>
      <c r="L154" s="129"/>
      <c r="M154" s="130"/>
      <c r="N154" s="129"/>
      <c r="O154" s="130">
        <f>O155</f>
        <v>20242.349999999999</v>
      </c>
      <c r="P154" s="129"/>
      <c r="Q154" s="131">
        <v>0</v>
      </c>
      <c r="R154" s="132"/>
    </row>
    <row r="155" spans="1:18" x14ac:dyDescent="0.25">
      <c r="A155" s="133" t="s">
        <v>0</v>
      </c>
      <c r="B155" s="129"/>
      <c r="C155" s="133" t="s">
        <v>40</v>
      </c>
      <c r="D155" s="129"/>
      <c r="E155" s="133" t="s">
        <v>41</v>
      </c>
      <c r="F155" s="129"/>
      <c r="G155" s="129"/>
      <c r="H155" s="129"/>
      <c r="I155" s="129"/>
      <c r="J155" s="129"/>
      <c r="K155" s="137"/>
      <c r="L155" s="129"/>
      <c r="M155" s="137"/>
      <c r="N155" s="129"/>
      <c r="O155" s="137">
        <v>20242.349999999999</v>
      </c>
      <c r="P155" s="129"/>
      <c r="Q155" s="138">
        <v>0</v>
      </c>
      <c r="R155" s="132"/>
    </row>
    <row r="156" spans="1:18" x14ac:dyDescent="0.25">
      <c r="A156" s="128" t="s">
        <v>0</v>
      </c>
      <c r="B156" s="129"/>
      <c r="C156" s="128">
        <v>32</v>
      </c>
      <c r="D156" s="129"/>
      <c r="E156" s="128" t="s">
        <v>453</v>
      </c>
      <c r="F156" s="129"/>
      <c r="G156" s="129"/>
      <c r="H156" s="129"/>
      <c r="I156" s="129"/>
      <c r="J156" s="129"/>
      <c r="K156" s="130">
        <v>1650000</v>
      </c>
      <c r="L156" s="129"/>
      <c r="M156" s="130">
        <v>1650000</v>
      </c>
      <c r="N156" s="129"/>
      <c r="O156" s="130">
        <f>O157</f>
        <v>269118.94</v>
      </c>
      <c r="P156" s="129"/>
      <c r="Q156" s="131">
        <f t="shared" si="3"/>
        <v>0.16310238787878789</v>
      </c>
      <c r="R156" s="132"/>
    </row>
    <row r="157" spans="1:18" x14ac:dyDescent="0.25">
      <c r="A157" s="128" t="s">
        <v>0</v>
      </c>
      <c r="B157" s="129"/>
      <c r="C157" s="128" t="s">
        <v>30</v>
      </c>
      <c r="D157" s="129"/>
      <c r="E157" s="128" t="s">
        <v>31</v>
      </c>
      <c r="F157" s="129"/>
      <c r="G157" s="129"/>
      <c r="H157" s="129"/>
      <c r="I157" s="129"/>
      <c r="J157" s="129"/>
      <c r="K157" s="130"/>
      <c r="L157" s="129"/>
      <c r="M157" s="130"/>
      <c r="N157" s="129"/>
      <c r="O157" s="130">
        <f>O158</f>
        <v>269118.94</v>
      </c>
      <c r="P157" s="129"/>
      <c r="Q157" s="131">
        <v>0</v>
      </c>
      <c r="R157" s="132"/>
    </row>
    <row r="158" spans="1:18" x14ac:dyDescent="0.25">
      <c r="A158" s="133" t="s">
        <v>0</v>
      </c>
      <c r="B158" s="129"/>
      <c r="C158" s="133">
        <v>3223</v>
      </c>
      <c r="D158" s="129"/>
      <c r="E158" s="136" t="s">
        <v>50</v>
      </c>
      <c r="F158" s="129"/>
      <c r="G158" s="129"/>
      <c r="H158" s="129"/>
      <c r="I158" s="129"/>
      <c r="J158" s="129"/>
      <c r="K158" s="137"/>
      <c r="L158" s="129"/>
      <c r="M158" s="137"/>
      <c r="N158" s="129"/>
      <c r="O158" s="137">
        <v>269118.94</v>
      </c>
      <c r="P158" s="129"/>
      <c r="Q158" s="138">
        <v>0</v>
      </c>
      <c r="R158" s="132"/>
    </row>
    <row r="159" spans="1:18" x14ac:dyDescent="0.25">
      <c r="A159" s="151" t="s">
        <v>0</v>
      </c>
      <c r="B159" s="129"/>
      <c r="C159" s="151" t="s">
        <v>175</v>
      </c>
      <c r="D159" s="129"/>
      <c r="E159" s="129"/>
      <c r="F159" s="129"/>
      <c r="G159" s="129"/>
      <c r="H159" s="129"/>
      <c r="I159" s="129"/>
      <c r="J159" s="129"/>
      <c r="K159" s="154">
        <f>K160+K170</f>
        <v>16113380</v>
      </c>
      <c r="L159" s="129"/>
      <c r="M159" s="154">
        <f>M160+M170</f>
        <v>16113380</v>
      </c>
      <c r="N159" s="129"/>
      <c r="O159" s="154">
        <f>O161+O165+O167+O171</f>
        <v>7861492.3399999999</v>
      </c>
      <c r="P159" s="129"/>
      <c r="Q159" s="160">
        <f t="shared" si="3"/>
        <v>0.48788598915931974</v>
      </c>
      <c r="R159" s="132"/>
    </row>
    <row r="160" spans="1:18" x14ac:dyDescent="0.25">
      <c r="A160" s="128" t="s">
        <v>0</v>
      </c>
      <c r="B160" s="129"/>
      <c r="C160" s="128">
        <v>31</v>
      </c>
      <c r="D160" s="129"/>
      <c r="E160" s="128" t="s">
        <v>460</v>
      </c>
      <c r="F160" s="129"/>
      <c r="G160" s="129"/>
      <c r="H160" s="129"/>
      <c r="I160" s="129"/>
      <c r="J160" s="129"/>
      <c r="K160" s="130">
        <v>14445380</v>
      </c>
      <c r="L160" s="129"/>
      <c r="M160" s="130">
        <v>14445380</v>
      </c>
      <c r="N160" s="129"/>
      <c r="O160" s="130">
        <f>O161+O165+O167</f>
        <v>6616352.2300000004</v>
      </c>
      <c r="P160" s="129"/>
      <c r="Q160" s="131">
        <f t="shared" si="3"/>
        <v>0.45802548842605734</v>
      </c>
      <c r="R160" s="132"/>
    </row>
    <row r="161" spans="1:18" x14ac:dyDescent="0.25">
      <c r="A161" s="128" t="s">
        <v>0</v>
      </c>
      <c r="B161" s="129"/>
      <c r="C161" s="128" t="s">
        <v>38</v>
      </c>
      <c r="D161" s="129"/>
      <c r="E161" s="128" t="s">
        <v>39</v>
      </c>
      <c r="F161" s="129"/>
      <c r="G161" s="129"/>
      <c r="H161" s="129"/>
      <c r="I161" s="129"/>
      <c r="J161" s="129"/>
      <c r="K161" s="130"/>
      <c r="L161" s="129"/>
      <c r="M161" s="130"/>
      <c r="N161" s="129"/>
      <c r="O161" s="130">
        <f>O162+O163+O164</f>
        <v>5416149.25</v>
      </c>
      <c r="P161" s="129"/>
      <c r="Q161" s="131">
        <v>0</v>
      </c>
      <c r="R161" s="132"/>
    </row>
    <row r="162" spans="1:18" x14ac:dyDescent="0.25">
      <c r="A162" s="133" t="s">
        <v>0</v>
      </c>
      <c r="B162" s="129"/>
      <c r="C162" s="133" t="s">
        <v>40</v>
      </c>
      <c r="D162" s="129"/>
      <c r="E162" s="133" t="s">
        <v>41</v>
      </c>
      <c r="F162" s="129"/>
      <c r="G162" s="129"/>
      <c r="H162" s="129"/>
      <c r="I162" s="129"/>
      <c r="J162" s="129"/>
      <c r="K162" s="137"/>
      <c r="L162" s="129"/>
      <c r="M162" s="137"/>
      <c r="N162" s="129"/>
      <c r="O162" s="137">
        <v>4642262.91</v>
      </c>
      <c r="P162" s="129"/>
      <c r="Q162" s="138">
        <v>0</v>
      </c>
      <c r="R162" s="132"/>
    </row>
    <row r="163" spans="1:18" x14ac:dyDescent="0.25">
      <c r="A163" s="133" t="s">
        <v>0</v>
      </c>
      <c r="B163" s="129"/>
      <c r="C163" s="133">
        <v>3113</v>
      </c>
      <c r="D163" s="129"/>
      <c r="E163" s="136" t="s">
        <v>436</v>
      </c>
      <c r="F163" s="129"/>
      <c r="G163" s="129"/>
      <c r="H163" s="129"/>
      <c r="I163" s="129"/>
      <c r="J163" s="129"/>
      <c r="K163" s="137"/>
      <c r="L163" s="129"/>
      <c r="M163" s="137"/>
      <c r="N163" s="129"/>
      <c r="O163" s="137">
        <v>215264.88</v>
      </c>
      <c r="P163" s="129"/>
      <c r="Q163" s="138">
        <v>0</v>
      </c>
      <c r="R163" s="132"/>
    </row>
    <row r="164" spans="1:18" x14ac:dyDescent="0.25">
      <c r="A164" s="133" t="s">
        <v>0</v>
      </c>
      <c r="B164" s="129"/>
      <c r="C164" s="133">
        <v>3114</v>
      </c>
      <c r="D164" s="129"/>
      <c r="E164" s="136" t="s">
        <v>435</v>
      </c>
      <c r="F164" s="129"/>
      <c r="G164" s="129"/>
      <c r="H164" s="129"/>
      <c r="I164" s="129"/>
      <c r="J164" s="129"/>
      <c r="K164" s="137"/>
      <c r="L164" s="129"/>
      <c r="M164" s="137"/>
      <c r="N164" s="129"/>
      <c r="O164" s="137">
        <v>558621.46</v>
      </c>
      <c r="P164" s="129"/>
      <c r="Q164" s="138">
        <v>0</v>
      </c>
      <c r="R164" s="132"/>
    </row>
    <row r="165" spans="1:18" x14ac:dyDescent="0.25">
      <c r="A165" s="128" t="s">
        <v>0</v>
      </c>
      <c r="B165" s="129"/>
      <c r="C165" s="128">
        <v>312</v>
      </c>
      <c r="D165" s="129"/>
      <c r="E165" s="128" t="s">
        <v>42</v>
      </c>
      <c r="F165" s="129"/>
      <c r="G165" s="129"/>
      <c r="H165" s="129"/>
      <c r="I165" s="129"/>
      <c r="J165" s="129"/>
      <c r="K165" s="130"/>
      <c r="L165" s="129"/>
      <c r="M165" s="130"/>
      <c r="N165" s="129"/>
      <c r="O165" s="130">
        <f>O166</f>
        <v>297929.90999999997</v>
      </c>
      <c r="P165" s="129"/>
      <c r="Q165" s="131">
        <v>0</v>
      </c>
      <c r="R165" s="132"/>
    </row>
    <row r="166" spans="1:18" x14ac:dyDescent="0.25">
      <c r="A166" s="133" t="s">
        <v>0</v>
      </c>
      <c r="B166" s="129"/>
      <c r="C166" s="133">
        <v>3121</v>
      </c>
      <c r="D166" s="129"/>
      <c r="E166" s="136" t="s">
        <v>42</v>
      </c>
      <c r="F166" s="129"/>
      <c r="G166" s="129"/>
      <c r="H166" s="129"/>
      <c r="I166" s="129"/>
      <c r="J166" s="129"/>
      <c r="K166" s="137"/>
      <c r="L166" s="129"/>
      <c r="M166" s="137"/>
      <c r="N166" s="129"/>
      <c r="O166" s="137">
        <v>297929.90999999997</v>
      </c>
      <c r="P166" s="129"/>
      <c r="Q166" s="138">
        <v>0</v>
      </c>
      <c r="R166" s="132"/>
    </row>
    <row r="167" spans="1:18" x14ac:dyDescent="0.25">
      <c r="A167" s="128" t="s">
        <v>0</v>
      </c>
      <c r="B167" s="129"/>
      <c r="C167" s="128" t="s">
        <v>43</v>
      </c>
      <c r="D167" s="129"/>
      <c r="E167" s="128" t="s">
        <v>44</v>
      </c>
      <c r="F167" s="129"/>
      <c r="G167" s="129"/>
      <c r="H167" s="129"/>
      <c r="I167" s="129"/>
      <c r="J167" s="129"/>
      <c r="K167" s="130"/>
      <c r="L167" s="129"/>
      <c r="M167" s="130"/>
      <c r="N167" s="129"/>
      <c r="O167" s="130">
        <f>O168+O169</f>
        <v>902273.07</v>
      </c>
      <c r="P167" s="129"/>
      <c r="Q167" s="131">
        <v>0</v>
      </c>
      <c r="R167" s="132"/>
    </row>
    <row r="168" spans="1:18" x14ac:dyDescent="0.25">
      <c r="A168" s="133" t="s">
        <v>0</v>
      </c>
      <c r="B168" s="129"/>
      <c r="C168" s="133" t="s">
        <v>45</v>
      </c>
      <c r="D168" s="129"/>
      <c r="E168" s="133" t="s">
        <v>46</v>
      </c>
      <c r="F168" s="129"/>
      <c r="G168" s="129"/>
      <c r="H168" s="129"/>
      <c r="I168" s="129"/>
      <c r="J168" s="129"/>
      <c r="K168" s="137"/>
      <c r="L168" s="129"/>
      <c r="M168" s="137"/>
      <c r="N168" s="129"/>
      <c r="O168" s="137">
        <v>902156.61</v>
      </c>
      <c r="P168" s="129"/>
      <c r="Q168" s="138">
        <v>0</v>
      </c>
      <c r="R168" s="132"/>
    </row>
    <row r="169" spans="1:18" x14ac:dyDescent="0.25">
      <c r="A169" s="133" t="s">
        <v>0</v>
      </c>
      <c r="B169" s="129"/>
      <c r="C169" s="133">
        <v>3133</v>
      </c>
      <c r="D169" s="129"/>
      <c r="E169" s="133" t="s">
        <v>44</v>
      </c>
      <c r="F169" s="129"/>
      <c r="G169" s="129"/>
      <c r="H169" s="129"/>
      <c r="I169" s="129"/>
      <c r="J169" s="129"/>
      <c r="K169" s="137"/>
      <c r="L169" s="129"/>
      <c r="M169" s="137"/>
      <c r="N169" s="129"/>
      <c r="O169" s="137">
        <v>116.46</v>
      </c>
      <c r="P169" s="129"/>
      <c r="Q169" s="138">
        <v>0</v>
      </c>
      <c r="R169" s="132"/>
    </row>
    <row r="170" spans="1:18" x14ac:dyDescent="0.25">
      <c r="A170" s="128" t="s">
        <v>0</v>
      </c>
      <c r="B170" s="129"/>
      <c r="C170" s="128">
        <v>32</v>
      </c>
      <c r="D170" s="129"/>
      <c r="E170" s="128" t="s">
        <v>453</v>
      </c>
      <c r="F170" s="129"/>
      <c r="G170" s="129"/>
      <c r="H170" s="129"/>
      <c r="I170" s="129"/>
      <c r="J170" s="129"/>
      <c r="K170" s="130">
        <v>1668000</v>
      </c>
      <c r="L170" s="129"/>
      <c r="M170" s="130">
        <v>1668000</v>
      </c>
      <c r="N170" s="129"/>
      <c r="O170" s="130">
        <f>O171</f>
        <v>1245140.1099999999</v>
      </c>
      <c r="P170" s="129"/>
      <c r="Q170" s="131">
        <f t="shared" si="3"/>
        <v>0.74648687649880086</v>
      </c>
      <c r="R170" s="132"/>
    </row>
    <row r="171" spans="1:18" x14ac:dyDescent="0.25">
      <c r="A171" s="128" t="s">
        <v>0</v>
      </c>
      <c r="B171" s="129"/>
      <c r="C171" s="128" t="s">
        <v>30</v>
      </c>
      <c r="D171" s="129"/>
      <c r="E171" s="128" t="s">
        <v>31</v>
      </c>
      <c r="F171" s="129"/>
      <c r="G171" s="129"/>
      <c r="H171" s="129"/>
      <c r="I171" s="129"/>
      <c r="J171" s="129"/>
      <c r="K171" s="130"/>
      <c r="L171" s="129"/>
      <c r="M171" s="130"/>
      <c r="N171" s="129"/>
      <c r="O171" s="130">
        <f>O172+O173</f>
        <v>1245140.1099999999</v>
      </c>
      <c r="P171" s="129"/>
      <c r="Q171" s="131">
        <v>0</v>
      </c>
      <c r="R171" s="132"/>
    </row>
    <row r="172" spans="1:18" x14ac:dyDescent="0.25">
      <c r="A172" s="133" t="s">
        <v>0</v>
      </c>
      <c r="B172" s="129"/>
      <c r="C172" s="133" t="s">
        <v>32</v>
      </c>
      <c r="D172" s="129"/>
      <c r="E172" s="133" t="s">
        <v>33</v>
      </c>
      <c r="F172" s="129"/>
      <c r="G172" s="129"/>
      <c r="H172" s="129"/>
      <c r="I172" s="129"/>
      <c r="J172" s="129"/>
      <c r="K172" s="137"/>
      <c r="L172" s="129"/>
      <c r="M172" s="137"/>
      <c r="N172" s="129"/>
      <c r="O172" s="137">
        <v>1062285.4099999999</v>
      </c>
      <c r="P172" s="129"/>
      <c r="Q172" s="138">
        <v>0</v>
      </c>
      <c r="R172" s="132"/>
    </row>
    <row r="173" spans="1:18" x14ac:dyDescent="0.25">
      <c r="A173" s="133" t="s">
        <v>0</v>
      </c>
      <c r="B173" s="129"/>
      <c r="C173" s="133">
        <v>3223</v>
      </c>
      <c r="D173" s="129"/>
      <c r="E173" s="136" t="s">
        <v>50</v>
      </c>
      <c r="F173" s="129"/>
      <c r="G173" s="129"/>
      <c r="H173" s="129"/>
      <c r="I173" s="129"/>
      <c r="J173" s="129"/>
      <c r="K173" s="137"/>
      <c r="L173" s="129"/>
      <c r="M173" s="137"/>
      <c r="N173" s="129"/>
      <c r="O173" s="137">
        <v>182854.7</v>
      </c>
      <c r="P173" s="129"/>
      <c r="Q173" s="138">
        <v>0</v>
      </c>
      <c r="R173" s="132"/>
    </row>
    <row r="174" spans="1:18" x14ac:dyDescent="0.25">
      <c r="A174" s="151" t="s">
        <v>0</v>
      </c>
      <c r="B174" s="129"/>
      <c r="C174" s="151" t="s">
        <v>434</v>
      </c>
      <c r="D174" s="129"/>
      <c r="E174" s="129"/>
      <c r="F174" s="129"/>
      <c r="G174" s="129"/>
      <c r="H174" s="129"/>
      <c r="I174" s="129"/>
      <c r="J174" s="129"/>
      <c r="K174" s="154">
        <f>K175+K178+K182+K185</f>
        <v>9793117.4199999999</v>
      </c>
      <c r="L174" s="129"/>
      <c r="M174" s="154">
        <f>M175+M178+M182+M185</f>
        <v>9793117.4199999999</v>
      </c>
      <c r="N174" s="129"/>
      <c r="O174" s="154">
        <f>O175+O178+O182+O185</f>
        <v>2579703.8199999998</v>
      </c>
      <c r="P174" s="129"/>
      <c r="Q174" s="160">
        <f t="shared" si="3"/>
        <v>0.26342008467412004</v>
      </c>
      <c r="R174" s="132"/>
    </row>
    <row r="175" spans="1:18" x14ac:dyDescent="0.25">
      <c r="A175" s="128" t="s">
        <v>0</v>
      </c>
      <c r="B175" s="129"/>
      <c r="C175" s="128">
        <v>31</v>
      </c>
      <c r="D175" s="129"/>
      <c r="E175" s="128" t="s">
        <v>460</v>
      </c>
      <c r="F175" s="129"/>
      <c r="G175" s="129"/>
      <c r="H175" s="129"/>
      <c r="I175" s="129"/>
      <c r="J175" s="129"/>
      <c r="K175" s="130">
        <v>175500</v>
      </c>
      <c r="L175" s="129"/>
      <c r="M175" s="130">
        <v>175500</v>
      </c>
      <c r="N175" s="129"/>
      <c r="O175" s="130">
        <f>O176</f>
        <v>175436.52</v>
      </c>
      <c r="P175" s="129"/>
      <c r="Q175" s="131">
        <f t="shared" si="3"/>
        <v>0.99963829059829057</v>
      </c>
      <c r="R175" s="132"/>
    </row>
    <row r="176" spans="1:18" x14ac:dyDescent="0.25">
      <c r="A176" s="128" t="s">
        <v>0</v>
      </c>
      <c r="B176" s="129"/>
      <c r="C176" s="128" t="s">
        <v>38</v>
      </c>
      <c r="D176" s="129"/>
      <c r="E176" s="128" t="s">
        <v>39</v>
      </c>
      <c r="F176" s="129"/>
      <c r="G176" s="129"/>
      <c r="H176" s="129"/>
      <c r="I176" s="129"/>
      <c r="J176" s="129"/>
      <c r="K176" s="130"/>
      <c r="L176" s="129"/>
      <c r="M176" s="130"/>
      <c r="N176" s="129"/>
      <c r="O176" s="130">
        <f>O177</f>
        <v>175436.52</v>
      </c>
      <c r="P176" s="129"/>
      <c r="Q176" s="131">
        <v>0</v>
      </c>
      <c r="R176" s="132"/>
    </row>
    <row r="177" spans="1:18" x14ac:dyDescent="0.25">
      <c r="A177" s="133" t="s">
        <v>0</v>
      </c>
      <c r="B177" s="129"/>
      <c r="C177" s="133" t="s">
        <v>40</v>
      </c>
      <c r="D177" s="129"/>
      <c r="E177" s="133" t="s">
        <v>41</v>
      </c>
      <c r="F177" s="129"/>
      <c r="G177" s="129"/>
      <c r="H177" s="129"/>
      <c r="I177" s="129"/>
      <c r="J177" s="129"/>
      <c r="K177" s="137"/>
      <c r="L177" s="129"/>
      <c r="M177" s="137"/>
      <c r="N177" s="129"/>
      <c r="O177" s="137">
        <v>175436.52</v>
      </c>
      <c r="P177" s="129"/>
      <c r="Q177" s="138">
        <v>0</v>
      </c>
      <c r="R177" s="132"/>
    </row>
    <row r="178" spans="1:18" x14ac:dyDescent="0.25">
      <c r="A178" s="128" t="s">
        <v>0</v>
      </c>
      <c r="B178" s="129"/>
      <c r="C178" s="128">
        <v>32</v>
      </c>
      <c r="D178" s="129"/>
      <c r="E178" s="128" t="s">
        <v>453</v>
      </c>
      <c r="F178" s="129"/>
      <c r="G178" s="129"/>
      <c r="H178" s="129"/>
      <c r="I178" s="129"/>
      <c r="J178" s="129"/>
      <c r="K178" s="130">
        <v>907193.74</v>
      </c>
      <c r="L178" s="129"/>
      <c r="M178" s="130">
        <v>907193.74</v>
      </c>
      <c r="N178" s="129"/>
      <c r="O178" s="130">
        <f>O179</f>
        <v>559210.37</v>
      </c>
      <c r="P178" s="129"/>
      <c r="Q178" s="131">
        <f t="shared" si="3"/>
        <v>0.61641780067838647</v>
      </c>
      <c r="R178" s="132"/>
    </row>
    <row r="179" spans="1:18" x14ac:dyDescent="0.25">
      <c r="A179" s="128" t="s">
        <v>0</v>
      </c>
      <c r="B179" s="129"/>
      <c r="C179" s="128" t="s">
        <v>57</v>
      </c>
      <c r="D179" s="129"/>
      <c r="E179" s="128" t="s">
        <v>58</v>
      </c>
      <c r="F179" s="129"/>
      <c r="G179" s="129"/>
      <c r="H179" s="129"/>
      <c r="I179" s="129"/>
      <c r="J179" s="129"/>
      <c r="K179" s="130"/>
      <c r="L179" s="129"/>
      <c r="M179" s="130"/>
      <c r="N179" s="129"/>
      <c r="O179" s="130">
        <f>O180+O181</f>
        <v>559210.37</v>
      </c>
      <c r="P179" s="129"/>
      <c r="Q179" s="131">
        <v>0</v>
      </c>
      <c r="R179" s="132"/>
    </row>
    <row r="180" spans="1:18" x14ac:dyDescent="0.25">
      <c r="A180" s="133" t="s">
        <v>0</v>
      </c>
      <c r="B180" s="129"/>
      <c r="C180" s="133">
        <v>3232</v>
      </c>
      <c r="D180" s="129"/>
      <c r="E180" s="133" t="s">
        <v>62</v>
      </c>
      <c r="F180" s="129"/>
      <c r="G180" s="129"/>
      <c r="H180" s="129"/>
      <c r="I180" s="129"/>
      <c r="J180" s="129"/>
      <c r="K180" s="137"/>
      <c r="L180" s="129"/>
      <c r="M180" s="137"/>
      <c r="N180" s="129"/>
      <c r="O180" s="137">
        <v>556005.88</v>
      </c>
      <c r="P180" s="129"/>
      <c r="Q180" s="138">
        <v>0</v>
      </c>
      <c r="R180" s="132"/>
    </row>
    <row r="181" spans="1:18" x14ac:dyDescent="0.25">
      <c r="A181" s="133" t="s">
        <v>0</v>
      </c>
      <c r="B181" s="129"/>
      <c r="C181" s="133" t="s">
        <v>71</v>
      </c>
      <c r="D181" s="129"/>
      <c r="E181" s="133" t="s">
        <v>72</v>
      </c>
      <c r="F181" s="129"/>
      <c r="G181" s="129"/>
      <c r="H181" s="129"/>
      <c r="I181" s="129"/>
      <c r="J181" s="129"/>
      <c r="K181" s="137"/>
      <c r="L181" s="129"/>
      <c r="M181" s="137"/>
      <c r="N181" s="129"/>
      <c r="O181" s="137">
        <v>3204.49</v>
      </c>
      <c r="P181" s="129"/>
      <c r="Q181" s="138">
        <v>0</v>
      </c>
      <c r="R181" s="132"/>
    </row>
    <row r="182" spans="1:18" x14ac:dyDescent="0.25">
      <c r="A182" s="133" t="s">
        <v>0</v>
      </c>
      <c r="B182" s="129"/>
      <c r="C182" s="128">
        <v>42</v>
      </c>
      <c r="D182" s="129"/>
      <c r="E182" s="135" t="s">
        <v>454</v>
      </c>
      <c r="F182" s="129"/>
      <c r="G182" s="129"/>
      <c r="H182" s="129"/>
      <c r="I182" s="129"/>
      <c r="J182" s="129"/>
      <c r="K182" s="130">
        <v>9689.92</v>
      </c>
      <c r="L182" s="129"/>
      <c r="M182" s="130">
        <v>9689.92</v>
      </c>
      <c r="N182" s="129"/>
      <c r="O182" s="130">
        <f>O183</f>
        <v>9645.5499999999993</v>
      </c>
      <c r="P182" s="129"/>
      <c r="Q182" s="131">
        <f t="shared" si="3"/>
        <v>0.99542101482777967</v>
      </c>
      <c r="R182" s="131"/>
    </row>
    <row r="183" spans="1:18" x14ac:dyDescent="0.25">
      <c r="A183" s="128" t="s">
        <v>0</v>
      </c>
      <c r="B183" s="129"/>
      <c r="C183" s="128" t="s">
        <v>6</v>
      </c>
      <c r="D183" s="129"/>
      <c r="E183" s="128" t="s">
        <v>7</v>
      </c>
      <c r="F183" s="129"/>
      <c r="G183" s="129"/>
      <c r="H183" s="129"/>
      <c r="I183" s="129"/>
      <c r="J183" s="129"/>
      <c r="K183" s="130"/>
      <c r="L183" s="129"/>
      <c r="M183" s="130"/>
      <c r="N183" s="129"/>
      <c r="O183" s="130">
        <f>O184</f>
        <v>9645.5499999999993</v>
      </c>
      <c r="P183" s="129"/>
      <c r="Q183" s="131">
        <v>0</v>
      </c>
      <c r="R183" s="132"/>
    </row>
    <row r="184" spans="1:18" x14ac:dyDescent="0.25">
      <c r="A184" s="133" t="s">
        <v>0</v>
      </c>
      <c r="B184" s="129"/>
      <c r="C184" s="133" t="s">
        <v>8</v>
      </c>
      <c r="D184" s="129"/>
      <c r="E184" s="133" t="s">
        <v>9</v>
      </c>
      <c r="F184" s="129"/>
      <c r="G184" s="129"/>
      <c r="H184" s="129"/>
      <c r="I184" s="129"/>
      <c r="J184" s="129"/>
      <c r="K184" s="137"/>
      <c r="L184" s="129"/>
      <c r="M184" s="137"/>
      <c r="N184" s="129"/>
      <c r="O184" s="137">
        <v>9645.5499999999993</v>
      </c>
      <c r="P184" s="129"/>
      <c r="Q184" s="138">
        <v>0</v>
      </c>
      <c r="R184" s="132"/>
    </row>
    <row r="185" spans="1:18" x14ac:dyDescent="0.25">
      <c r="A185" s="133" t="s">
        <v>0</v>
      </c>
      <c r="B185" s="129"/>
      <c r="C185" s="128">
        <v>45</v>
      </c>
      <c r="D185" s="129"/>
      <c r="E185" s="135" t="s">
        <v>455</v>
      </c>
      <c r="F185" s="129"/>
      <c r="G185" s="129"/>
      <c r="H185" s="129"/>
      <c r="I185" s="129"/>
      <c r="J185" s="129"/>
      <c r="K185" s="130">
        <v>8700733.7599999998</v>
      </c>
      <c r="L185" s="129"/>
      <c r="M185" s="130">
        <v>8700733.7599999998</v>
      </c>
      <c r="N185" s="129"/>
      <c r="O185" s="130">
        <f>O186</f>
        <v>1835411.38</v>
      </c>
      <c r="P185" s="129"/>
      <c r="Q185" s="131">
        <f t="shared" si="3"/>
        <v>0.2109490337973518</v>
      </c>
      <c r="R185" s="131"/>
    </row>
    <row r="186" spans="1:18" x14ac:dyDescent="0.25">
      <c r="A186" s="133" t="s">
        <v>0</v>
      </c>
      <c r="B186" s="129"/>
      <c r="C186" s="128" t="s">
        <v>14</v>
      </c>
      <c r="D186" s="134"/>
      <c r="E186" s="128" t="s">
        <v>15</v>
      </c>
      <c r="F186" s="134"/>
      <c r="G186" s="134"/>
      <c r="H186" s="134"/>
      <c r="I186" s="134"/>
      <c r="J186" s="134"/>
      <c r="K186" s="130"/>
      <c r="L186" s="129"/>
      <c r="M186" s="130"/>
      <c r="N186" s="129"/>
      <c r="O186" s="130">
        <f>O187</f>
        <v>1835411.38</v>
      </c>
      <c r="P186" s="129"/>
      <c r="Q186" s="131">
        <v>0</v>
      </c>
      <c r="R186" s="132"/>
    </row>
    <row r="187" spans="1:18" x14ac:dyDescent="0.25">
      <c r="A187" s="128" t="s">
        <v>0</v>
      </c>
      <c r="B187" s="129"/>
      <c r="C187" s="133" t="s">
        <v>16</v>
      </c>
      <c r="D187" s="134"/>
      <c r="E187" s="136" t="s">
        <v>438</v>
      </c>
      <c r="F187" s="134"/>
      <c r="G187" s="134"/>
      <c r="H187" s="134"/>
      <c r="I187" s="134"/>
      <c r="J187" s="134"/>
      <c r="K187" s="137"/>
      <c r="L187" s="129"/>
      <c r="M187" s="137"/>
      <c r="N187" s="129"/>
      <c r="O187" s="137">
        <v>1835411.38</v>
      </c>
      <c r="P187" s="129"/>
      <c r="Q187" s="138">
        <v>0</v>
      </c>
      <c r="R187" s="132"/>
    </row>
    <row r="188" spans="1:18" x14ac:dyDescent="0.25">
      <c r="A188" s="151" t="s">
        <v>0</v>
      </c>
      <c r="B188" s="129"/>
      <c r="C188" s="151" t="s">
        <v>433</v>
      </c>
      <c r="D188" s="129"/>
      <c r="E188" s="129"/>
      <c r="F188" s="129"/>
      <c r="G188" s="129"/>
      <c r="H188" s="129"/>
      <c r="I188" s="129"/>
      <c r="J188" s="129"/>
      <c r="K188" s="154">
        <f>K189</f>
        <v>27880</v>
      </c>
      <c r="L188" s="129"/>
      <c r="M188" s="154">
        <f>M189</f>
        <v>27880</v>
      </c>
      <c r="N188" s="129"/>
      <c r="O188" s="154">
        <f>O189</f>
        <v>6086.69</v>
      </c>
      <c r="P188" s="129"/>
      <c r="Q188" s="160">
        <f t="shared" si="3"/>
        <v>0.21831743185078908</v>
      </c>
      <c r="R188" s="132"/>
    </row>
    <row r="189" spans="1:18" x14ac:dyDescent="0.25">
      <c r="A189" s="151" t="s">
        <v>0</v>
      </c>
      <c r="B189" s="129"/>
      <c r="C189" s="151" t="s">
        <v>177</v>
      </c>
      <c r="D189" s="129"/>
      <c r="E189" s="129"/>
      <c r="F189" s="129"/>
      <c r="G189" s="129"/>
      <c r="H189" s="129"/>
      <c r="I189" s="129"/>
      <c r="J189" s="129"/>
      <c r="K189" s="154">
        <f>K190</f>
        <v>27880</v>
      </c>
      <c r="L189" s="129"/>
      <c r="M189" s="154">
        <f>M190</f>
        <v>27880</v>
      </c>
      <c r="N189" s="129"/>
      <c r="O189" s="154">
        <f>O190</f>
        <v>6086.69</v>
      </c>
      <c r="P189" s="129"/>
      <c r="Q189" s="160">
        <f t="shared" si="3"/>
        <v>0.21831743185078908</v>
      </c>
      <c r="R189" s="132"/>
    </row>
    <row r="190" spans="1:18" x14ac:dyDescent="0.25">
      <c r="A190" s="128" t="s">
        <v>0</v>
      </c>
      <c r="B190" s="129"/>
      <c r="C190" s="128">
        <v>32</v>
      </c>
      <c r="D190" s="129"/>
      <c r="E190" s="128" t="s">
        <v>453</v>
      </c>
      <c r="F190" s="129"/>
      <c r="G190" s="129"/>
      <c r="H190" s="129"/>
      <c r="I190" s="129"/>
      <c r="J190" s="129"/>
      <c r="K190" s="130">
        <v>27880</v>
      </c>
      <c r="L190" s="129"/>
      <c r="M190" s="130">
        <v>27880</v>
      </c>
      <c r="N190" s="129"/>
      <c r="O190" s="130">
        <f>O191</f>
        <v>6086.69</v>
      </c>
      <c r="P190" s="129"/>
      <c r="Q190" s="131">
        <f t="shared" si="3"/>
        <v>0.21831743185078908</v>
      </c>
      <c r="R190" s="132"/>
    </row>
    <row r="191" spans="1:18" x14ac:dyDescent="0.25">
      <c r="A191" s="128" t="s">
        <v>0</v>
      </c>
      <c r="B191" s="129"/>
      <c r="C191" s="128" t="s">
        <v>57</v>
      </c>
      <c r="D191" s="129"/>
      <c r="E191" s="128" t="s">
        <v>58</v>
      </c>
      <c r="F191" s="129"/>
      <c r="G191" s="129"/>
      <c r="H191" s="129"/>
      <c r="I191" s="129"/>
      <c r="J191" s="129"/>
      <c r="K191" s="130"/>
      <c r="L191" s="129"/>
      <c r="M191" s="130"/>
      <c r="N191" s="129"/>
      <c r="O191" s="130">
        <f>O192</f>
        <v>6086.69</v>
      </c>
      <c r="P191" s="129"/>
      <c r="Q191" s="131">
        <v>0</v>
      </c>
      <c r="R191" s="132"/>
    </row>
    <row r="192" spans="1:18" x14ac:dyDescent="0.25">
      <c r="A192" s="133" t="s">
        <v>0</v>
      </c>
      <c r="B192" s="129"/>
      <c r="C192" s="133" t="s">
        <v>61</v>
      </c>
      <c r="D192" s="129"/>
      <c r="E192" s="133" t="s">
        <v>62</v>
      </c>
      <c r="F192" s="129"/>
      <c r="G192" s="129"/>
      <c r="H192" s="129"/>
      <c r="I192" s="129"/>
      <c r="J192" s="129"/>
      <c r="K192" s="137"/>
      <c r="L192" s="129"/>
      <c r="M192" s="137"/>
      <c r="N192" s="129"/>
      <c r="O192" s="137">
        <v>6086.69</v>
      </c>
      <c r="P192" s="129"/>
      <c r="Q192" s="138">
        <v>0</v>
      </c>
      <c r="R192" s="132"/>
    </row>
    <row r="193" spans="1:18" x14ac:dyDescent="0.25">
      <c r="A193" s="151" t="s">
        <v>0</v>
      </c>
      <c r="B193" s="129"/>
      <c r="C193" s="150" t="s">
        <v>179</v>
      </c>
      <c r="D193" s="129"/>
      <c r="E193" s="129"/>
      <c r="F193" s="129"/>
      <c r="G193" s="129"/>
      <c r="H193" s="129"/>
      <c r="I193" s="129"/>
      <c r="J193" s="129"/>
      <c r="K193" s="154">
        <f>K194</f>
        <v>120657.1</v>
      </c>
      <c r="L193" s="129"/>
      <c r="M193" s="154">
        <f>M194</f>
        <v>120657.1</v>
      </c>
      <c r="N193" s="129"/>
      <c r="O193" s="154">
        <f>O194</f>
        <v>120657.1</v>
      </c>
      <c r="P193" s="129"/>
      <c r="Q193" s="160">
        <f t="shared" si="3"/>
        <v>1</v>
      </c>
      <c r="R193" s="132"/>
    </row>
    <row r="194" spans="1:18" x14ac:dyDescent="0.25">
      <c r="A194" s="151" t="s">
        <v>0</v>
      </c>
      <c r="B194" s="129"/>
      <c r="C194" s="151" t="s">
        <v>181</v>
      </c>
      <c r="D194" s="129"/>
      <c r="E194" s="129"/>
      <c r="F194" s="129"/>
      <c r="G194" s="129"/>
      <c r="H194" s="129"/>
      <c r="I194" s="129"/>
      <c r="J194" s="129"/>
      <c r="K194" s="154">
        <f>K195</f>
        <v>120657.1</v>
      </c>
      <c r="L194" s="129"/>
      <c r="M194" s="154">
        <f>M195</f>
        <v>120657.1</v>
      </c>
      <c r="N194" s="129"/>
      <c r="O194" s="154">
        <f>O196</f>
        <v>120657.1</v>
      </c>
      <c r="P194" s="129"/>
      <c r="Q194" s="160">
        <f t="shared" si="3"/>
        <v>1</v>
      </c>
      <c r="R194" s="132"/>
    </row>
    <row r="195" spans="1:18" x14ac:dyDescent="0.25">
      <c r="A195" s="133" t="s">
        <v>0</v>
      </c>
      <c r="B195" s="129"/>
      <c r="C195" s="128">
        <v>54</v>
      </c>
      <c r="D195" s="134"/>
      <c r="E195" s="135" t="s">
        <v>458</v>
      </c>
      <c r="F195" s="134"/>
      <c r="G195" s="134"/>
      <c r="H195" s="134"/>
      <c r="I195" s="134"/>
      <c r="J195" s="134"/>
      <c r="K195" s="130">
        <v>120657.1</v>
      </c>
      <c r="L195" s="129"/>
      <c r="M195" s="130">
        <v>120657.1</v>
      </c>
      <c r="N195" s="129"/>
      <c r="O195" s="130">
        <f>O196</f>
        <v>120657.1</v>
      </c>
      <c r="P195" s="129"/>
      <c r="Q195" s="131">
        <f t="shared" si="3"/>
        <v>1</v>
      </c>
      <c r="R195" s="132"/>
    </row>
    <row r="196" spans="1:18" x14ac:dyDescent="0.25">
      <c r="A196" s="133" t="s">
        <v>0</v>
      </c>
      <c r="B196" s="129"/>
      <c r="C196" s="128" t="s">
        <v>17</v>
      </c>
      <c r="D196" s="134"/>
      <c r="E196" s="135" t="s">
        <v>437</v>
      </c>
      <c r="F196" s="134"/>
      <c r="G196" s="134"/>
      <c r="H196" s="134"/>
      <c r="I196" s="134"/>
      <c r="J196" s="134"/>
      <c r="K196" s="130"/>
      <c r="L196" s="129"/>
      <c r="M196" s="130"/>
      <c r="N196" s="129"/>
      <c r="O196" s="130">
        <f>O197</f>
        <v>120657.1</v>
      </c>
      <c r="P196" s="129"/>
      <c r="Q196" s="131">
        <v>0</v>
      </c>
      <c r="R196" s="132"/>
    </row>
    <row r="197" spans="1:18" x14ac:dyDescent="0.25">
      <c r="A197" s="133" t="s">
        <v>0</v>
      </c>
      <c r="B197" s="129"/>
      <c r="C197" s="133" t="s">
        <v>18</v>
      </c>
      <c r="D197" s="134"/>
      <c r="E197" s="133" t="s">
        <v>19</v>
      </c>
      <c r="F197" s="134"/>
      <c r="G197" s="134"/>
      <c r="H197" s="134"/>
      <c r="I197" s="134"/>
      <c r="J197" s="134"/>
      <c r="K197" s="137"/>
      <c r="L197" s="129"/>
      <c r="M197" s="137"/>
      <c r="N197" s="129"/>
      <c r="O197" s="137">
        <v>120657.1</v>
      </c>
      <c r="P197" s="129"/>
      <c r="Q197" s="138">
        <v>0</v>
      </c>
      <c r="R197" s="132"/>
    </row>
    <row r="199" spans="1:18" ht="15.75" customHeight="1" x14ac:dyDescent="0.25">
      <c r="P199" s="125" t="s">
        <v>440</v>
      </c>
    </row>
    <row r="200" spans="1:18" ht="15.75" customHeight="1" x14ac:dyDescent="0.25">
      <c r="P200" s="125" t="s">
        <v>441</v>
      </c>
    </row>
    <row r="201" spans="1:18" ht="25.5" customHeight="1" x14ac:dyDescent="0.25">
      <c r="P201" s="125"/>
    </row>
    <row r="202" spans="1:18" ht="15.75" customHeight="1" x14ac:dyDescent="0.25">
      <c r="P202" s="126" t="s">
        <v>442</v>
      </c>
      <c r="Q202" s="124"/>
    </row>
    <row r="203" spans="1:18" ht="15.75" customHeight="1" x14ac:dyDescent="0.25">
      <c r="P203" s="126" t="s">
        <v>443</v>
      </c>
      <c r="Q203" s="124"/>
    </row>
  </sheetData>
  <mergeCells count="1323">
    <mergeCell ref="A158:B158"/>
    <mergeCell ref="C158:D158"/>
    <mergeCell ref="E158:J158"/>
    <mergeCell ref="K158:L158"/>
    <mergeCell ref="O158:P158"/>
    <mergeCell ref="A111:B111"/>
    <mergeCell ref="C111:D111"/>
    <mergeCell ref="E111:J111"/>
    <mergeCell ref="K111:L111"/>
    <mergeCell ref="M111:N111"/>
    <mergeCell ref="Q132:R132"/>
    <mergeCell ref="O117:P117"/>
    <mergeCell ref="Q117:R117"/>
    <mergeCell ref="A115:B115"/>
    <mergeCell ref="C115:D115"/>
    <mergeCell ref="E115:J115"/>
    <mergeCell ref="K115:L115"/>
    <mergeCell ref="M115:N115"/>
    <mergeCell ref="O115:P115"/>
    <mergeCell ref="E112:J112"/>
    <mergeCell ref="K112:L112"/>
    <mergeCell ref="M112:N112"/>
    <mergeCell ref="O112:P112"/>
    <mergeCell ref="A45:B45"/>
    <mergeCell ref="A107:B107"/>
    <mergeCell ref="C107:D107"/>
    <mergeCell ref="E107:J107"/>
    <mergeCell ref="K107:L107"/>
    <mergeCell ref="M107:N107"/>
    <mergeCell ref="O107:P107"/>
    <mergeCell ref="Q107:R107"/>
    <mergeCell ref="C110:D110"/>
    <mergeCell ref="E110:J110"/>
    <mergeCell ref="A152:B152"/>
    <mergeCell ref="M131:N131"/>
    <mergeCell ref="O131:P131"/>
    <mergeCell ref="Q131:R131"/>
    <mergeCell ref="A132:B132"/>
    <mergeCell ref="C132:D132"/>
    <mergeCell ref="E132:J132"/>
    <mergeCell ref="K132:L132"/>
    <mergeCell ref="M132:N132"/>
    <mergeCell ref="O132:P132"/>
    <mergeCell ref="E150:J150"/>
    <mergeCell ref="K150:L150"/>
    <mergeCell ref="M150:N150"/>
    <mergeCell ref="O150:P150"/>
    <mergeCell ref="Q150:R150"/>
    <mergeCell ref="O111:P111"/>
    <mergeCell ref="Q111:R111"/>
    <mergeCell ref="A109:B109"/>
    <mergeCell ref="C109:D109"/>
    <mergeCell ref="E109:J109"/>
    <mergeCell ref="K109:L109"/>
    <mergeCell ref="C149:D149"/>
    <mergeCell ref="A81:B81"/>
    <mergeCell ref="C81:D81"/>
    <mergeCell ref="E81:J81"/>
    <mergeCell ref="K81:L81"/>
    <mergeCell ref="M81:N81"/>
    <mergeCell ref="O81:P81"/>
    <mergeCell ref="Q81:R81"/>
    <mergeCell ref="A80:B80"/>
    <mergeCell ref="C80:D80"/>
    <mergeCell ref="E80:J80"/>
    <mergeCell ref="K80:L80"/>
    <mergeCell ref="M80:N80"/>
    <mergeCell ref="O80:P80"/>
    <mergeCell ref="K110:L110"/>
    <mergeCell ref="M110:N110"/>
    <mergeCell ref="O110:P110"/>
    <mergeCell ref="Q110:R110"/>
    <mergeCell ref="Q109:R109"/>
    <mergeCell ref="Q70:R70"/>
    <mergeCell ref="A46:B46"/>
    <mergeCell ref="C46:D46"/>
    <mergeCell ref="E46:J46"/>
    <mergeCell ref="K46:L46"/>
    <mergeCell ref="M46:N46"/>
    <mergeCell ref="Q48:R48"/>
    <mergeCell ref="A49:B49"/>
    <mergeCell ref="C49:D49"/>
    <mergeCell ref="E49:J49"/>
    <mergeCell ref="A70:B70"/>
    <mergeCell ref="C70:D70"/>
    <mergeCell ref="E70:J70"/>
    <mergeCell ref="K70:L70"/>
    <mergeCell ref="M70:N70"/>
    <mergeCell ref="O70:P70"/>
    <mergeCell ref="Q80:R80"/>
    <mergeCell ref="K49:L49"/>
    <mergeCell ref="M49:N49"/>
    <mergeCell ref="O49:P49"/>
    <mergeCell ref="Q49:R49"/>
    <mergeCell ref="A48:B48"/>
    <mergeCell ref="C48:D48"/>
    <mergeCell ref="E48:J48"/>
    <mergeCell ref="K48:L48"/>
    <mergeCell ref="M48:N48"/>
    <mergeCell ref="O48:P48"/>
    <mergeCell ref="Q41:R41"/>
    <mergeCell ref="C31:D31"/>
    <mergeCell ref="E31:J31"/>
    <mergeCell ref="K31:L31"/>
    <mergeCell ref="M31:N31"/>
    <mergeCell ref="O31:P31"/>
    <mergeCell ref="Q31:R31"/>
    <mergeCell ref="C32:D32"/>
    <mergeCell ref="E32:J32"/>
    <mergeCell ref="K32:L32"/>
    <mergeCell ref="C35:D35"/>
    <mergeCell ref="E35:J35"/>
    <mergeCell ref="K35:L35"/>
    <mergeCell ref="M35:N35"/>
    <mergeCell ref="O35:P35"/>
    <mergeCell ref="Q35:R35"/>
    <mergeCell ref="C33:D33"/>
    <mergeCell ref="E33:J33"/>
    <mergeCell ref="K33:L33"/>
    <mergeCell ref="M33:N33"/>
    <mergeCell ref="O33:P33"/>
    <mergeCell ref="Q33:R33"/>
    <mergeCell ref="C36:D36"/>
    <mergeCell ref="E36:J36"/>
    <mergeCell ref="K36:L36"/>
    <mergeCell ref="M36:N36"/>
    <mergeCell ref="O36:P36"/>
    <mergeCell ref="Q36:R36"/>
    <mergeCell ref="M26:N26"/>
    <mergeCell ref="O26:P26"/>
    <mergeCell ref="Q26:R26"/>
    <mergeCell ref="C22:D22"/>
    <mergeCell ref="E22:J22"/>
    <mergeCell ref="K22:L22"/>
    <mergeCell ref="O22:P22"/>
    <mergeCell ref="M32:N32"/>
    <mergeCell ref="O32:P32"/>
    <mergeCell ref="Q32:R32"/>
    <mergeCell ref="C25:D25"/>
    <mergeCell ref="E25:J25"/>
    <mergeCell ref="K25:L25"/>
    <mergeCell ref="M25:N25"/>
    <mergeCell ref="O25:P25"/>
    <mergeCell ref="Q25:R25"/>
    <mergeCell ref="C26:D26"/>
    <mergeCell ref="A11:B11"/>
    <mergeCell ref="C11:J11"/>
    <mergeCell ref="K11:L11"/>
    <mergeCell ref="M11:N11"/>
    <mergeCell ref="O11:P11"/>
    <mergeCell ref="Q11:R11"/>
    <mergeCell ref="A13:B13"/>
    <mergeCell ref="C13:J13"/>
    <mergeCell ref="C12:D12"/>
    <mergeCell ref="E12:J12"/>
    <mergeCell ref="K12:L12"/>
    <mergeCell ref="M12:N12"/>
    <mergeCell ref="A29:B29"/>
    <mergeCell ref="C29:J29"/>
    <mergeCell ref="K29:L29"/>
    <mergeCell ref="M29:N29"/>
    <mergeCell ref="K13:L13"/>
    <mergeCell ref="M13:N13"/>
    <mergeCell ref="Q18:R18"/>
    <mergeCell ref="A20:B20"/>
    <mergeCell ref="C20:D20"/>
    <mergeCell ref="E20:J20"/>
    <mergeCell ref="K20:L20"/>
    <mergeCell ref="M20:N20"/>
    <mergeCell ref="O20:P20"/>
    <mergeCell ref="Q20:R20"/>
    <mergeCell ref="A18:B18"/>
    <mergeCell ref="C18:D18"/>
    <mergeCell ref="E18:J18"/>
    <mergeCell ref="K18:L18"/>
    <mergeCell ref="M18:N18"/>
    <mergeCell ref="O18:P18"/>
    <mergeCell ref="Q42:R42"/>
    <mergeCell ref="A41:B41"/>
    <mergeCell ref="C41:D41"/>
    <mergeCell ref="E41:J41"/>
    <mergeCell ref="K41:L41"/>
    <mergeCell ref="M41:N41"/>
    <mergeCell ref="O41:P41"/>
    <mergeCell ref="M27:N27"/>
    <mergeCell ref="O27:P27"/>
    <mergeCell ref="Q27:R27"/>
    <mergeCell ref="A12:B12"/>
    <mergeCell ref="A42:B42"/>
    <mergeCell ref="C42:D42"/>
    <mergeCell ref="E42:J42"/>
    <mergeCell ref="K42:L42"/>
    <mergeCell ref="M42:N42"/>
    <mergeCell ref="O42:P42"/>
    <mergeCell ref="A25:B25"/>
    <mergeCell ref="A26:B26"/>
    <mergeCell ref="A27:B27"/>
    <mergeCell ref="C27:D27"/>
    <mergeCell ref="E27:J27"/>
    <mergeCell ref="K27:L27"/>
    <mergeCell ref="O13:P13"/>
    <mergeCell ref="Q13:R13"/>
    <mergeCell ref="A22:B22"/>
    <mergeCell ref="O29:P29"/>
    <mergeCell ref="Q29:R29"/>
    <mergeCell ref="M22:N22"/>
    <mergeCell ref="Q22:R22"/>
    <mergeCell ref="E26:J26"/>
    <mergeCell ref="K26:L26"/>
    <mergeCell ref="Q63:R63"/>
    <mergeCell ref="A62:B62"/>
    <mergeCell ref="C62:J62"/>
    <mergeCell ref="K62:L62"/>
    <mergeCell ref="M62:N62"/>
    <mergeCell ref="O62:P62"/>
    <mergeCell ref="Q62:R62"/>
    <mergeCell ref="E50:J50"/>
    <mergeCell ref="K50:L50"/>
    <mergeCell ref="M50:N50"/>
    <mergeCell ref="O50:P50"/>
    <mergeCell ref="A63:B63"/>
    <mergeCell ref="C63:J63"/>
    <mergeCell ref="K63:L63"/>
    <mergeCell ref="M63:N63"/>
    <mergeCell ref="O63:P63"/>
    <mergeCell ref="Q50:R50"/>
    <mergeCell ref="A51:B51"/>
    <mergeCell ref="C51:D51"/>
    <mergeCell ref="E51:J51"/>
    <mergeCell ref="K51:L51"/>
    <mergeCell ref="M51:N51"/>
    <mergeCell ref="O51:P51"/>
    <mergeCell ref="Q51:R51"/>
    <mergeCell ref="A50:B50"/>
    <mergeCell ref="C50:D50"/>
    <mergeCell ref="A52:B52"/>
    <mergeCell ref="C52:J52"/>
    <mergeCell ref="K52:L52"/>
    <mergeCell ref="M52:N52"/>
    <mergeCell ref="O52:P52"/>
    <mergeCell ref="Q52:R52"/>
    <mergeCell ref="M65:N65"/>
    <mergeCell ref="O65:P65"/>
    <mergeCell ref="Q68:R68"/>
    <mergeCell ref="A69:B69"/>
    <mergeCell ref="C69:D69"/>
    <mergeCell ref="E69:J69"/>
    <mergeCell ref="K69:L69"/>
    <mergeCell ref="M69:N69"/>
    <mergeCell ref="Q65:R65"/>
    <mergeCell ref="A67:B67"/>
    <mergeCell ref="C67:D67"/>
    <mergeCell ref="E67:J67"/>
    <mergeCell ref="K67:L67"/>
    <mergeCell ref="M67:N67"/>
    <mergeCell ref="O67:P67"/>
    <mergeCell ref="Q67:R67"/>
    <mergeCell ref="A65:B65"/>
    <mergeCell ref="C65:D65"/>
    <mergeCell ref="K75:L75"/>
    <mergeCell ref="E71:J71"/>
    <mergeCell ref="K71:L71"/>
    <mergeCell ref="M71:N71"/>
    <mergeCell ref="O71:P71"/>
    <mergeCell ref="A73:B73"/>
    <mergeCell ref="C73:D73"/>
    <mergeCell ref="E73:J73"/>
    <mergeCell ref="K73:L73"/>
    <mergeCell ref="M73:N73"/>
    <mergeCell ref="O73:P73"/>
    <mergeCell ref="Q71:R71"/>
    <mergeCell ref="A72:B72"/>
    <mergeCell ref="C72:D72"/>
    <mergeCell ref="E72:J72"/>
    <mergeCell ref="K72:L72"/>
    <mergeCell ref="M72:N72"/>
    <mergeCell ref="O72:P72"/>
    <mergeCell ref="Q72:R72"/>
    <mergeCell ref="A71:B71"/>
    <mergeCell ref="C71:D71"/>
    <mergeCell ref="Q79:R79"/>
    <mergeCell ref="A78:B78"/>
    <mergeCell ref="C78:D78"/>
    <mergeCell ref="E78:J78"/>
    <mergeCell ref="K78:L78"/>
    <mergeCell ref="M78:N78"/>
    <mergeCell ref="O78:P78"/>
    <mergeCell ref="M75:N75"/>
    <mergeCell ref="O75:P75"/>
    <mergeCell ref="Q75:R75"/>
    <mergeCell ref="Q78:R78"/>
    <mergeCell ref="A79:B79"/>
    <mergeCell ref="C79:D79"/>
    <mergeCell ref="E79:J79"/>
    <mergeCell ref="K79:L79"/>
    <mergeCell ref="M79:N79"/>
    <mergeCell ref="O79:P79"/>
    <mergeCell ref="A77:B77"/>
    <mergeCell ref="C77:D77"/>
    <mergeCell ref="E77:J77"/>
    <mergeCell ref="K77:L77"/>
    <mergeCell ref="M77:N77"/>
    <mergeCell ref="O77:P77"/>
    <mergeCell ref="Q77:R77"/>
    <mergeCell ref="A76:B76"/>
    <mergeCell ref="C76:J76"/>
    <mergeCell ref="K76:L76"/>
    <mergeCell ref="M76:N76"/>
    <mergeCell ref="O76:P76"/>
    <mergeCell ref="Q76:R76"/>
    <mergeCell ref="A75:B75"/>
    <mergeCell ref="C75:J75"/>
    <mergeCell ref="O86:P86"/>
    <mergeCell ref="Q86:R86"/>
    <mergeCell ref="A85:B85"/>
    <mergeCell ref="C85:D85"/>
    <mergeCell ref="O83:P83"/>
    <mergeCell ref="Q83:R83"/>
    <mergeCell ref="A82:B82"/>
    <mergeCell ref="C82:D82"/>
    <mergeCell ref="E82:J82"/>
    <mergeCell ref="K82:L82"/>
    <mergeCell ref="M82:N82"/>
    <mergeCell ref="O82:P82"/>
    <mergeCell ref="Q82:R82"/>
    <mergeCell ref="A83:B83"/>
    <mergeCell ref="C83:D83"/>
    <mergeCell ref="E83:J83"/>
    <mergeCell ref="K83:L83"/>
    <mergeCell ref="M83:N83"/>
    <mergeCell ref="C88:D88"/>
    <mergeCell ref="E88:J88"/>
    <mergeCell ref="K88:L88"/>
    <mergeCell ref="M88:N88"/>
    <mergeCell ref="O88:P88"/>
    <mergeCell ref="Q90:R90"/>
    <mergeCell ref="Q87:R87"/>
    <mergeCell ref="Q88:R88"/>
    <mergeCell ref="A89:B89"/>
    <mergeCell ref="C89:D89"/>
    <mergeCell ref="E89:J89"/>
    <mergeCell ref="K89:L89"/>
    <mergeCell ref="M89:N89"/>
    <mergeCell ref="O89:P89"/>
    <mergeCell ref="Q89:R89"/>
    <mergeCell ref="A88:B88"/>
    <mergeCell ref="E85:J85"/>
    <mergeCell ref="K85:L85"/>
    <mergeCell ref="M85:N85"/>
    <mergeCell ref="O85:P85"/>
    <mergeCell ref="A87:B87"/>
    <mergeCell ref="C87:D87"/>
    <mergeCell ref="E87:J87"/>
    <mergeCell ref="K87:L87"/>
    <mergeCell ref="M87:N87"/>
    <mergeCell ref="O87:P87"/>
    <mergeCell ref="Q85:R85"/>
    <mergeCell ref="A86:B86"/>
    <mergeCell ref="C86:D86"/>
    <mergeCell ref="E86:J86"/>
    <mergeCell ref="K86:L86"/>
    <mergeCell ref="M86:N86"/>
    <mergeCell ref="O93:P93"/>
    <mergeCell ref="Q93:R93"/>
    <mergeCell ref="A92:B92"/>
    <mergeCell ref="C92:D92"/>
    <mergeCell ref="Q91:R91"/>
    <mergeCell ref="A90:B90"/>
    <mergeCell ref="C90:D90"/>
    <mergeCell ref="E90:J90"/>
    <mergeCell ref="K90:L90"/>
    <mergeCell ref="M90:N90"/>
    <mergeCell ref="O90:P90"/>
    <mergeCell ref="A91:B91"/>
    <mergeCell ref="C91:D91"/>
    <mergeCell ref="E91:J91"/>
    <mergeCell ref="K91:L91"/>
    <mergeCell ref="M91:N91"/>
    <mergeCell ref="O91:P91"/>
    <mergeCell ref="C97:D97"/>
    <mergeCell ref="E97:J97"/>
    <mergeCell ref="K97:L97"/>
    <mergeCell ref="M97:N97"/>
    <mergeCell ref="O97:P97"/>
    <mergeCell ref="Q97:R97"/>
    <mergeCell ref="A96:B96"/>
    <mergeCell ref="C96:D96"/>
    <mergeCell ref="O95:P95"/>
    <mergeCell ref="Q95:R95"/>
    <mergeCell ref="A94:B94"/>
    <mergeCell ref="C94:D94"/>
    <mergeCell ref="E94:J94"/>
    <mergeCell ref="K94:L94"/>
    <mergeCell ref="M94:N94"/>
    <mergeCell ref="O94:P94"/>
    <mergeCell ref="E92:J92"/>
    <mergeCell ref="K92:L92"/>
    <mergeCell ref="M92:N92"/>
    <mergeCell ref="O92:P92"/>
    <mergeCell ref="Q94:R94"/>
    <mergeCell ref="A95:B95"/>
    <mergeCell ref="C95:D95"/>
    <mergeCell ref="E95:J95"/>
    <mergeCell ref="K95:L95"/>
    <mergeCell ref="M95:N95"/>
    <mergeCell ref="Q92:R92"/>
    <mergeCell ref="A93:B93"/>
    <mergeCell ref="C93:D93"/>
    <mergeCell ref="E93:J93"/>
    <mergeCell ref="K93:L93"/>
    <mergeCell ref="M93:N93"/>
    <mergeCell ref="C106:D106"/>
    <mergeCell ref="E106:J106"/>
    <mergeCell ref="K106:L106"/>
    <mergeCell ref="M106:N106"/>
    <mergeCell ref="A103:B103"/>
    <mergeCell ref="C103:D103"/>
    <mergeCell ref="E103:J103"/>
    <mergeCell ref="K103:L103"/>
    <mergeCell ref="M103:N103"/>
    <mergeCell ref="O103:P103"/>
    <mergeCell ref="O106:P106"/>
    <mergeCell ref="Q106:R106"/>
    <mergeCell ref="A100:B100"/>
    <mergeCell ref="C100:D100"/>
    <mergeCell ref="O99:P99"/>
    <mergeCell ref="Q99:R99"/>
    <mergeCell ref="A98:B98"/>
    <mergeCell ref="C98:D98"/>
    <mergeCell ref="E98:J98"/>
    <mergeCell ref="K98:L98"/>
    <mergeCell ref="M98:N98"/>
    <mergeCell ref="O98:P98"/>
    <mergeCell ref="Q98:R98"/>
    <mergeCell ref="A99:B99"/>
    <mergeCell ref="C99:D99"/>
    <mergeCell ref="E99:J99"/>
    <mergeCell ref="K99:L99"/>
    <mergeCell ref="M99:N99"/>
    <mergeCell ref="Q115:R115"/>
    <mergeCell ref="A117:B117"/>
    <mergeCell ref="C117:D117"/>
    <mergeCell ref="E117:J117"/>
    <mergeCell ref="K117:L117"/>
    <mergeCell ref="M117:N117"/>
    <mergeCell ref="Q112:R112"/>
    <mergeCell ref="A114:B114"/>
    <mergeCell ref="C114:D114"/>
    <mergeCell ref="E114:J114"/>
    <mergeCell ref="K114:L114"/>
    <mergeCell ref="M114:N114"/>
    <mergeCell ref="O114:P114"/>
    <mergeCell ref="Q114:R114"/>
    <mergeCell ref="A112:B112"/>
    <mergeCell ref="C112:D112"/>
    <mergeCell ref="O121:P121"/>
    <mergeCell ref="Q121:R121"/>
    <mergeCell ref="A120:B120"/>
    <mergeCell ref="C120:D120"/>
    <mergeCell ref="E120:J120"/>
    <mergeCell ref="K120:L120"/>
    <mergeCell ref="M120:N120"/>
    <mergeCell ref="O120:P120"/>
    <mergeCell ref="E118:J118"/>
    <mergeCell ref="K118:L118"/>
    <mergeCell ref="M118:N118"/>
    <mergeCell ref="O118:P118"/>
    <mergeCell ref="Q120:R120"/>
    <mergeCell ref="A121:B121"/>
    <mergeCell ref="C121:D121"/>
    <mergeCell ref="E121:J121"/>
    <mergeCell ref="K121:L121"/>
    <mergeCell ref="M121:N121"/>
    <mergeCell ref="Q118:R118"/>
    <mergeCell ref="A119:B119"/>
    <mergeCell ref="C119:D119"/>
    <mergeCell ref="E119:J119"/>
    <mergeCell ref="K119:L119"/>
    <mergeCell ref="M119:N119"/>
    <mergeCell ref="O119:P119"/>
    <mergeCell ref="Q119:R119"/>
    <mergeCell ref="A118:B118"/>
    <mergeCell ref="C118:D118"/>
    <mergeCell ref="E122:J122"/>
    <mergeCell ref="K122:L122"/>
    <mergeCell ref="M122:N122"/>
    <mergeCell ref="O122:P122"/>
    <mergeCell ref="A127:B127"/>
    <mergeCell ref="C127:J127"/>
    <mergeCell ref="K127:L127"/>
    <mergeCell ref="M127:N127"/>
    <mergeCell ref="O127:P127"/>
    <mergeCell ref="E125:J125"/>
    <mergeCell ref="Q122:R122"/>
    <mergeCell ref="A124:B124"/>
    <mergeCell ref="C124:D124"/>
    <mergeCell ref="E124:J124"/>
    <mergeCell ref="K124:L124"/>
    <mergeCell ref="M124:N124"/>
    <mergeCell ref="O124:P124"/>
    <mergeCell ref="Q124:R124"/>
    <mergeCell ref="A122:B122"/>
    <mergeCell ref="C122:D122"/>
    <mergeCell ref="Q130:R130"/>
    <mergeCell ref="A129:B129"/>
    <mergeCell ref="C129:D129"/>
    <mergeCell ref="E129:J129"/>
    <mergeCell ref="K129:L129"/>
    <mergeCell ref="M129:N129"/>
    <mergeCell ref="O129:P129"/>
    <mergeCell ref="K125:L125"/>
    <mergeCell ref="M125:N125"/>
    <mergeCell ref="O125:P125"/>
    <mergeCell ref="Q129:R129"/>
    <mergeCell ref="A130:B130"/>
    <mergeCell ref="C130:D130"/>
    <mergeCell ref="E130:J130"/>
    <mergeCell ref="K130:L130"/>
    <mergeCell ref="M130:N130"/>
    <mergeCell ref="O130:P130"/>
    <mergeCell ref="Q127:R127"/>
    <mergeCell ref="Q125:R125"/>
    <mergeCell ref="A126:B126"/>
    <mergeCell ref="C126:J126"/>
    <mergeCell ref="K126:L126"/>
    <mergeCell ref="M126:N126"/>
    <mergeCell ref="O126:P126"/>
    <mergeCell ref="Q126:R126"/>
    <mergeCell ref="A125:B125"/>
    <mergeCell ref="C125:D125"/>
    <mergeCell ref="E133:J133"/>
    <mergeCell ref="K133:L133"/>
    <mergeCell ref="M133:N133"/>
    <mergeCell ref="O133:P133"/>
    <mergeCell ref="A131:B131"/>
    <mergeCell ref="C131:D131"/>
    <mergeCell ref="E131:J131"/>
    <mergeCell ref="K131:L131"/>
    <mergeCell ref="Q133:R133"/>
    <mergeCell ref="A134:B134"/>
    <mergeCell ref="C134:D134"/>
    <mergeCell ref="E134:J134"/>
    <mergeCell ref="K134:L134"/>
    <mergeCell ref="M134:N134"/>
    <mergeCell ref="O134:P134"/>
    <mergeCell ref="Q134:R134"/>
    <mergeCell ref="A133:B133"/>
    <mergeCell ref="C133:D133"/>
    <mergeCell ref="O139:P139"/>
    <mergeCell ref="Q139:R139"/>
    <mergeCell ref="A138:B138"/>
    <mergeCell ref="C138:D138"/>
    <mergeCell ref="E138:J138"/>
    <mergeCell ref="K138:L138"/>
    <mergeCell ref="M138:N138"/>
    <mergeCell ref="O138:P138"/>
    <mergeCell ref="E136:J136"/>
    <mergeCell ref="K136:L136"/>
    <mergeCell ref="M136:N136"/>
    <mergeCell ref="O136:P136"/>
    <mergeCell ref="Q138:R138"/>
    <mergeCell ref="A139:B139"/>
    <mergeCell ref="C139:D139"/>
    <mergeCell ref="E139:J139"/>
    <mergeCell ref="K139:L139"/>
    <mergeCell ref="M139:N139"/>
    <mergeCell ref="Q136:R136"/>
    <mergeCell ref="A137:B137"/>
    <mergeCell ref="C137:D137"/>
    <mergeCell ref="E137:J137"/>
    <mergeCell ref="K137:L137"/>
    <mergeCell ref="M137:N137"/>
    <mergeCell ref="O137:P137"/>
    <mergeCell ref="Q137:R137"/>
    <mergeCell ref="A136:B136"/>
    <mergeCell ref="C136:D136"/>
    <mergeCell ref="O145:P145"/>
    <mergeCell ref="Q145:R145"/>
    <mergeCell ref="A144:B144"/>
    <mergeCell ref="C144:D144"/>
    <mergeCell ref="E144:J144"/>
    <mergeCell ref="K144:L144"/>
    <mergeCell ref="M144:N144"/>
    <mergeCell ref="O144:P144"/>
    <mergeCell ref="E142:J142"/>
    <mergeCell ref="K142:L142"/>
    <mergeCell ref="O142:P142"/>
    <mergeCell ref="Q144:R144"/>
    <mergeCell ref="A145:B145"/>
    <mergeCell ref="C145:D145"/>
    <mergeCell ref="E145:J145"/>
    <mergeCell ref="K145:L145"/>
    <mergeCell ref="M145:N145"/>
    <mergeCell ref="Q142:R142"/>
    <mergeCell ref="A143:B143"/>
    <mergeCell ref="C143:D143"/>
    <mergeCell ref="E143:J143"/>
    <mergeCell ref="K143:L143"/>
    <mergeCell ref="M143:N143"/>
    <mergeCell ref="O143:P143"/>
    <mergeCell ref="Q143:R143"/>
    <mergeCell ref="A142:B142"/>
    <mergeCell ref="C142:D142"/>
    <mergeCell ref="O146:P146"/>
    <mergeCell ref="A153:B153"/>
    <mergeCell ref="C153:D153"/>
    <mergeCell ref="E153:J153"/>
    <mergeCell ref="K153:L153"/>
    <mergeCell ref="M153:N153"/>
    <mergeCell ref="Q146:R146"/>
    <mergeCell ref="A147:B147"/>
    <mergeCell ref="C147:D147"/>
    <mergeCell ref="E147:J147"/>
    <mergeCell ref="K147:L147"/>
    <mergeCell ref="M147:N147"/>
    <mergeCell ref="O147:P147"/>
    <mergeCell ref="Q147:R147"/>
    <mergeCell ref="A146:B146"/>
    <mergeCell ref="C146:D146"/>
    <mergeCell ref="A149:B149"/>
    <mergeCell ref="E149:J149"/>
    <mergeCell ref="K149:L149"/>
    <mergeCell ref="M149:N149"/>
    <mergeCell ref="O149:P149"/>
    <mergeCell ref="Q149:R149"/>
    <mergeCell ref="A150:B150"/>
    <mergeCell ref="C150:D150"/>
    <mergeCell ref="K194:L194"/>
    <mergeCell ref="A162:B162"/>
    <mergeCell ref="C162:D162"/>
    <mergeCell ref="E162:J162"/>
    <mergeCell ref="K162:L162"/>
    <mergeCell ref="C152:J152"/>
    <mergeCell ref="K152:L152"/>
    <mergeCell ref="M152:N152"/>
    <mergeCell ref="O152:P152"/>
    <mergeCell ref="Q152:R152"/>
    <mergeCell ref="A157:B157"/>
    <mergeCell ref="C157:D157"/>
    <mergeCell ref="E157:J157"/>
    <mergeCell ref="K157:L157"/>
    <mergeCell ref="M157:N157"/>
    <mergeCell ref="O157:P157"/>
    <mergeCell ref="E154:J154"/>
    <mergeCell ref="K154:L154"/>
    <mergeCell ref="M154:N154"/>
    <mergeCell ref="O154:P154"/>
    <mergeCell ref="M158:N158"/>
    <mergeCell ref="Q154:R154"/>
    <mergeCell ref="A155:B155"/>
    <mergeCell ref="C155:D155"/>
    <mergeCell ref="E155:J155"/>
    <mergeCell ref="K155:L155"/>
    <mergeCell ref="M155:N155"/>
    <mergeCell ref="O155:P155"/>
    <mergeCell ref="Q155:R155"/>
    <mergeCell ref="A154:B154"/>
    <mergeCell ref="C154:D154"/>
    <mergeCell ref="O153:P153"/>
    <mergeCell ref="O191:P191"/>
    <mergeCell ref="C196:D196"/>
    <mergeCell ref="E196:J196"/>
    <mergeCell ref="K196:L196"/>
    <mergeCell ref="M196:N196"/>
    <mergeCell ref="O196:P196"/>
    <mergeCell ref="Q163:R163"/>
    <mergeCell ref="K180:L180"/>
    <mergeCell ref="M180:N180"/>
    <mergeCell ref="O180:P180"/>
    <mergeCell ref="Q180:R180"/>
    <mergeCell ref="Q164:R164"/>
    <mergeCell ref="Q196:R196"/>
    <mergeCell ref="A197:B197"/>
    <mergeCell ref="C197:D197"/>
    <mergeCell ref="E197:J197"/>
    <mergeCell ref="K197:L197"/>
    <mergeCell ref="M197:N197"/>
    <mergeCell ref="O197:P197"/>
    <mergeCell ref="Q197:R197"/>
    <mergeCell ref="A196:B196"/>
    <mergeCell ref="A164:B164"/>
    <mergeCell ref="C164:D164"/>
    <mergeCell ref="E164:J164"/>
    <mergeCell ref="K164:L164"/>
    <mergeCell ref="M164:N164"/>
    <mergeCell ref="O164:P164"/>
    <mergeCell ref="O169:P169"/>
    <mergeCell ref="Q169:R169"/>
    <mergeCell ref="A171:B171"/>
    <mergeCell ref="C171:D171"/>
    <mergeCell ref="A194:B194"/>
    <mergeCell ref="E168:J168"/>
    <mergeCell ref="M194:N194"/>
    <mergeCell ref="O194:P194"/>
    <mergeCell ref="Q194:R194"/>
    <mergeCell ref="A193:B193"/>
    <mergeCell ref="K193:L193"/>
    <mergeCell ref="M193:N193"/>
    <mergeCell ref="O193:P193"/>
    <mergeCell ref="A169:B169"/>
    <mergeCell ref="C169:D169"/>
    <mergeCell ref="E169:J169"/>
    <mergeCell ref="K169:L169"/>
    <mergeCell ref="M169:N169"/>
    <mergeCell ref="Q193:R193"/>
    <mergeCell ref="Q179:R179"/>
    <mergeCell ref="A180:B180"/>
    <mergeCell ref="C180:D180"/>
    <mergeCell ref="E180:J180"/>
    <mergeCell ref="A174:B174"/>
    <mergeCell ref="C174:J174"/>
    <mergeCell ref="K174:L174"/>
    <mergeCell ref="M174:N174"/>
    <mergeCell ref="O174:P174"/>
    <mergeCell ref="Q174:R174"/>
    <mergeCell ref="K188:L188"/>
    <mergeCell ref="M188:N188"/>
    <mergeCell ref="O188:P188"/>
    <mergeCell ref="Q188:R188"/>
    <mergeCell ref="C191:D191"/>
    <mergeCell ref="E191:J191"/>
    <mergeCell ref="K191:L191"/>
    <mergeCell ref="M191:N191"/>
    <mergeCell ref="O167:P167"/>
    <mergeCell ref="K9:L9"/>
    <mergeCell ref="M9:N9"/>
    <mergeCell ref="O9:P9"/>
    <mergeCell ref="Q9:R9"/>
    <mergeCell ref="A189:B189"/>
    <mergeCell ref="C189:J189"/>
    <mergeCell ref="K189:L189"/>
    <mergeCell ref="M189:N189"/>
    <mergeCell ref="O189:P189"/>
    <mergeCell ref="Q189:R189"/>
    <mergeCell ref="K7:L7"/>
    <mergeCell ref="M7:N7"/>
    <mergeCell ref="O7:P7"/>
    <mergeCell ref="Q7:R7"/>
    <mergeCell ref="A7:B7"/>
    <mergeCell ref="C7:J7"/>
    <mergeCell ref="A179:B179"/>
    <mergeCell ref="C179:D179"/>
    <mergeCell ref="E179:J179"/>
    <mergeCell ref="K179:L179"/>
    <mergeCell ref="M179:N179"/>
    <mergeCell ref="O179:P179"/>
    <mergeCell ref="A163:B163"/>
    <mergeCell ref="C163:D163"/>
    <mergeCell ref="E163:J163"/>
    <mergeCell ref="K163:L163"/>
    <mergeCell ref="M163:N163"/>
    <mergeCell ref="O163:P163"/>
    <mergeCell ref="Q167:R167"/>
    <mergeCell ref="A168:B168"/>
    <mergeCell ref="C168:D168"/>
    <mergeCell ref="Q168:R168"/>
    <mergeCell ref="A4:R4"/>
    <mergeCell ref="A5:R5"/>
    <mergeCell ref="K6:L6"/>
    <mergeCell ref="M6:N6"/>
    <mergeCell ref="O6:P6"/>
    <mergeCell ref="A3:R3"/>
    <mergeCell ref="Q191:R191"/>
    <mergeCell ref="A192:B192"/>
    <mergeCell ref="C192:D192"/>
    <mergeCell ref="E192:J192"/>
    <mergeCell ref="K192:L192"/>
    <mergeCell ref="M192:N192"/>
    <mergeCell ref="O192:P192"/>
    <mergeCell ref="Q192:R192"/>
    <mergeCell ref="A191:B191"/>
    <mergeCell ref="Q165:R165"/>
    <mergeCell ref="A166:B166"/>
    <mergeCell ref="C166:D166"/>
    <mergeCell ref="E166:J166"/>
    <mergeCell ref="K166:L166"/>
    <mergeCell ref="M166:N166"/>
    <mergeCell ref="O166:P166"/>
    <mergeCell ref="Q166:R166"/>
    <mergeCell ref="A165:B165"/>
    <mergeCell ref="C165:D165"/>
    <mergeCell ref="A188:B188"/>
    <mergeCell ref="C188:J188"/>
    <mergeCell ref="O159:P159"/>
    <mergeCell ref="E8:J8"/>
    <mergeCell ref="C6:J6"/>
    <mergeCell ref="M167:N167"/>
    <mergeCell ref="Q6:R6"/>
    <mergeCell ref="A6:B6"/>
    <mergeCell ref="Q10:R10"/>
    <mergeCell ref="A9:J9"/>
    <mergeCell ref="K8:L8"/>
    <mergeCell ref="M8:N8"/>
    <mergeCell ref="O8:P8"/>
    <mergeCell ref="Q8:R8"/>
    <mergeCell ref="A8:B8"/>
    <mergeCell ref="C8:D8"/>
    <mergeCell ref="M162:N162"/>
    <mergeCell ref="O162:P162"/>
    <mergeCell ref="Q162:R162"/>
    <mergeCell ref="A161:B161"/>
    <mergeCell ref="C161:D161"/>
    <mergeCell ref="E161:J161"/>
    <mergeCell ref="K161:L161"/>
    <mergeCell ref="O161:P161"/>
    <mergeCell ref="Q161:R161"/>
    <mergeCell ref="A35:B35"/>
    <mergeCell ref="A36:B36"/>
    <mergeCell ref="Q159:R159"/>
    <mergeCell ref="A151:B151"/>
    <mergeCell ref="C151:J151"/>
    <mergeCell ref="K151:L151"/>
    <mergeCell ref="M151:N151"/>
    <mergeCell ref="O151:P151"/>
    <mergeCell ref="Q151:R151"/>
    <mergeCell ref="Q153:R153"/>
    <mergeCell ref="E146:J146"/>
    <mergeCell ref="K146:L146"/>
    <mergeCell ref="M146:N146"/>
    <mergeCell ref="C193:J193"/>
    <mergeCell ref="C194:J194"/>
    <mergeCell ref="A172:B172"/>
    <mergeCell ref="C172:D172"/>
    <mergeCell ref="E172:J172"/>
    <mergeCell ref="K172:L172"/>
    <mergeCell ref="A10:B10"/>
    <mergeCell ref="C10:J10"/>
    <mergeCell ref="K10:L10"/>
    <mergeCell ref="M10:N10"/>
    <mergeCell ref="O10:P10"/>
    <mergeCell ref="E165:J165"/>
    <mergeCell ref="K165:L165"/>
    <mergeCell ref="M165:N165"/>
    <mergeCell ref="O165:P165"/>
    <mergeCell ref="A159:B159"/>
    <mergeCell ref="O168:P168"/>
    <mergeCell ref="M161:N161"/>
    <mergeCell ref="C159:J159"/>
    <mergeCell ref="K159:L159"/>
    <mergeCell ref="M159:N159"/>
    <mergeCell ref="O12:P12"/>
    <mergeCell ref="A19:B19"/>
    <mergeCell ref="C19:D19"/>
    <mergeCell ref="E19:J19"/>
    <mergeCell ref="K19:L19"/>
    <mergeCell ref="M19:N19"/>
    <mergeCell ref="O19:P19"/>
    <mergeCell ref="K17:L17"/>
    <mergeCell ref="M17:N17"/>
    <mergeCell ref="K168:L168"/>
    <mergeCell ref="M168:N168"/>
    <mergeCell ref="Q157:R157"/>
    <mergeCell ref="Q158:R158"/>
    <mergeCell ref="Q12:R12"/>
    <mergeCell ref="A28:B28"/>
    <mergeCell ref="C28:D28"/>
    <mergeCell ref="E28:J28"/>
    <mergeCell ref="K28:L28"/>
    <mergeCell ref="M28:N28"/>
    <mergeCell ref="O28:P28"/>
    <mergeCell ref="Q28:R28"/>
    <mergeCell ref="M172:N172"/>
    <mergeCell ref="O172:P172"/>
    <mergeCell ref="Q172:R172"/>
    <mergeCell ref="A173:B173"/>
    <mergeCell ref="C173:D173"/>
    <mergeCell ref="E173:J173"/>
    <mergeCell ref="K173:L173"/>
    <mergeCell ref="M173:N173"/>
    <mergeCell ref="O173:P173"/>
    <mergeCell ref="Q173:R173"/>
    <mergeCell ref="E171:J171"/>
    <mergeCell ref="K171:L171"/>
    <mergeCell ref="M171:N171"/>
    <mergeCell ref="O171:P171"/>
    <mergeCell ref="Q171:R171"/>
    <mergeCell ref="A167:B167"/>
    <mergeCell ref="C167:D167"/>
    <mergeCell ref="E167:J167"/>
    <mergeCell ref="K167:L167"/>
    <mergeCell ref="A31:B31"/>
    <mergeCell ref="A32:B32"/>
    <mergeCell ref="A33:B33"/>
    <mergeCell ref="C24:D24"/>
    <mergeCell ref="E24:J24"/>
    <mergeCell ref="K24:L24"/>
    <mergeCell ref="M24:N24"/>
    <mergeCell ref="O24:P24"/>
    <mergeCell ref="Q24:R24"/>
    <mergeCell ref="A14:B14"/>
    <mergeCell ref="C14:D14"/>
    <mergeCell ref="E14:J14"/>
    <mergeCell ref="K14:L14"/>
    <mergeCell ref="M14:N14"/>
    <mergeCell ref="O14:P14"/>
    <mergeCell ref="Q14:R14"/>
    <mergeCell ref="A15:B15"/>
    <mergeCell ref="C15:D15"/>
    <mergeCell ref="E15:J15"/>
    <mergeCell ref="K15:L15"/>
    <mergeCell ref="M15:N15"/>
    <mergeCell ref="O15:P15"/>
    <mergeCell ref="Q15:R15"/>
    <mergeCell ref="A17:B17"/>
    <mergeCell ref="C17:D17"/>
    <mergeCell ref="E17:J17"/>
    <mergeCell ref="O17:P17"/>
    <mergeCell ref="Q17:R17"/>
    <mergeCell ref="A16:B16"/>
    <mergeCell ref="C16:D16"/>
    <mergeCell ref="E16:J16"/>
    <mergeCell ref="K16:L16"/>
    <mergeCell ref="M16:N16"/>
    <mergeCell ref="O16:P16"/>
    <mergeCell ref="Q16:R16"/>
    <mergeCell ref="A23:B23"/>
    <mergeCell ref="C23:D23"/>
    <mergeCell ref="E23:J23"/>
    <mergeCell ref="K23:L23"/>
    <mergeCell ref="M23:N23"/>
    <mergeCell ref="O23:P23"/>
    <mergeCell ref="Q23:R23"/>
    <mergeCell ref="A30:B30"/>
    <mergeCell ref="C30:D30"/>
    <mergeCell ref="E30:J30"/>
    <mergeCell ref="K30:L30"/>
    <mergeCell ref="M30:N30"/>
    <mergeCell ref="O30:P30"/>
    <mergeCell ref="Q30:R30"/>
    <mergeCell ref="Q19:R19"/>
    <mergeCell ref="A21:B21"/>
    <mergeCell ref="C21:D21"/>
    <mergeCell ref="E21:J21"/>
    <mergeCell ref="K21:L21"/>
    <mergeCell ref="M21:N21"/>
    <mergeCell ref="O21:P21"/>
    <mergeCell ref="Q21:R21"/>
    <mergeCell ref="A24:B24"/>
    <mergeCell ref="A34:B34"/>
    <mergeCell ref="C34:D34"/>
    <mergeCell ref="E34:J34"/>
    <mergeCell ref="K34:L34"/>
    <mergeCell ref="M34:N34"/>
    <mergeCell ref="O34:P34"/>
    <mergeCell ref="Q34:R34"/>
    <mergeCell ref="A40:B40"/>
    <mergeCell ref="C40:D40"/>
    <mergeCell ref="E40:J40"/>
    <mergeCell ref="K40:L40"/>
    <mergeCell ref="M40:N40"/>
    <mergeCell ref="O40:P40"/>
    <mergeCell ref="Q40:R40"/>
    <mergeCell ref="A44:B44"/>
    <mergeCell ref="C44:D44"/>
    <mergeCell ref="E44:J44"/>
    <mergeCell ref="K44:L44"/>
    <mergeCell ref="M44:N44"/>
    <mergeCell ref="O44:P44"/>
    <mergeCell ref="Q44:R44"/>
    <mergeCell ref="A37:B37"/>
    <mergeCell ref="C37:D37"/>
    <mergeCell ref="E37:J37"/>
    <mergeCell ref="K37:L37"/>
    <mergeCell ref="M37:N37"/>
    <mergeCell ref="O37:P37"/>
    <mergeCell ref="Q37:R37"/>
    <mergeCell ref="E43:J43"/>
    <mergeCell ref="K43:L43"/>
    <mergeCell ref="M43:N43"/>
    <mergeCell ref="O43:P43"/>
    <mergeCell ref="A47:B47"/>
    <mergeCell ref="C47:D47"/>
    <mergeCell ref="E47:J47"/>
    <mergeCell ref="K47:L47"/>
    <mergeCell ref="M47:N47"/>
    <mergeCell ref="O47:P47"/>
    <mergeCell ref="Q47:R47"/>
    <mergeCell ref="A38:B38"/>
    <mergeCell ref="C38:D38"/>
    <mergeCell ref="E38:J38"/>
    <mergeCell ref="K38:L38"/>
    <mergeCell ref="M38:N38"/>
    <mergeCell ref="O38:P38"/>
    <mergeCell ref="Q38:R38"/>
    <mergeCell ref="A39:B39"/>
    <mergeCell ref="C39:D39"/>
    <mergeCell ref="E39:J39"/>
    <mergeCell ref="K39:L39"/>
    <mergeCell ref="M39:N39"/>
    <mergeCell ref="O39:P39"/>
    <mergeCell ref="Q39:R39"/>
    <mergeCell ref="C45:D45"/>
    <mergeCell ref="E45:J45"/>
    <mergeCell ref="K45:L45"/>
    <mergeCell ref="M45:N45"/>
    <mergeCell ref="O45:P45"/>
    <mergeCell ref="O46:P46"/>
    <mergeCell ref="Q46:R46"/>
    <mergeCell ref="Q45:R45"/>
    <mergeCell ref="Q43:R43"/>
    <mergeCell ref="A43:B43"/>
    <mergeCell ref="C43:D43"/>
    <mergeCell ref="A53:B53"/>
    <mergeCell ref="C53:D53"/>
    <mergeCell ref="E53:J53"/>
    <mergeCell ref="K53:L53"/>
    <mergeCell ref="M53:N53"/>
    <mergeCell ref="O53:P53"/>
    <mergeCell ref="Q53:R53"/>
    <mergeCell ref="A54:B54"/>
    <mergeCell ref="C54:D54"/>
    <mergeCell ref="E54:J54"/>
    <mergeCell ref="K54:L54"/>
    <mergeCell ref="M54:N54"/>
    <mergeCell ref="O54:P54"/>
    <mergeCell ref="Q54:R54"/>
    <mergeCell ref="A55:B55"/>
    <mergeCell ref="C55:D55"/>
    <mergeCell ref="E55:J55"/>
    <mergeCell ref="K55:L55"/>
    <mergeCell ref="M55:N55"/>
    <mergeCell ref="O55:P55"/>
    <mergeCell ref="Q55:R55"/>
    <mergeCell ref="A56:B56"/>
    <mergeCell ref="C56:D56"/>
    <mergeCell ref="E56:J56"/>
    <mergeCell ref="K56:L56"/>
    <mergeCell ref="M56:N56"/>
    <mergeCell ref="O56:P56"/>
    <mergeCell ref="Q56:R56"/>
    <mergeCell ref="A57:B57"/>
    <mergeCell ref="C57:D57"/>
    <mergeCell ref="E57:J57"/>
    <mergeCell ref="K57:L57"/>
    <mergeCell ref="M57:N57"/>
    <mergeCell ref="O57:P57"/>
    <mergeCell ref="Q57:R57"/>
    <mergeCell ref="A58:B58"/>
    <mergeCell ref="C58:D58"/>
    <mergeCell ref="E58:J58"/>
    <mergeCell ref="K58:L58"/>
    <mergeCell ref="M58:N58"/>
    <mergeCell ref="O58:P58"/>
    <mergeCell ref="Q58:R58"/>
    <mergeCell ref="A59:B59"/>
    <mergeCell ref="C59:D59"/>
    <mergeCell ref="E59:J59"/>
    <mergeCell ref="K59:L59"/>
    <mergeCell ref="M59:N59"/>
    <mergeCell ref="O59:P59"/>
    <mergeCell ref="Q59:R59"/>
    <mergeCell ref="A60:B60"/>
    <mergeCell ref="C60:D60"/>
    <mergeCell ref="E60:J60"/>
    <mergeCell ref="K60:L60"/>
    <mergeCell ref="M60:N60"/>
    <mergeCell ref="O60:P60"/>
    <mergeCell ref="Q60:R60"/>
    <mergeCell ref="A61:B61"/>
    <mergeCell ref="C61:D61"/>
    <mergeCell ref="E61:J61"/>
    <mergeCell ref="K61:L61"/>
    <mergeCell ref="M61:N61"/>
    <mergeCell ref="O61:P61"/>
    <mergeCell ref="Q61:R61"/>
    <mergeCell ref="A64:B64"/>
    <mergeCell ref="C64:D64"/>
    <mergeCell ref="E64:J64"/>
    <mergeCell ref="K64:L64"/>
    <mergeCell ref="M64:N64"/>
    <mergeCell ref="O64:P64"/>
    <mergeCell ref="Q64:R64"/>
    <mergeCell ref="A66:B66"/>
    <mergeCell ref="C66:D66"/>
    <mergeCell ref="E66:J66"/>
    <mergeCell ref="K66:L66"/>
    <mergeCell ref="M66:N66"/>
    <mergeCell ref="O66:P66"/>
    <mergeCell ref="Q66:R66"/>
    <mergeCell ref="A74:B74"/>
    <mergeCell ref="C74:D74"/>
    <mergeCell ref="E74:J74"/>
    <mergeCell ref="K74:L74"/>
    <mergeCell ref="M74:N74"/>
    <mergeCell ref="O74:P74"/>
    <mergeCell ref="Q74:R74"/>
    <mergeCell ref="Q73:R73"/>
    <mergeCell ref="O69:P69"/>
    <mergeCell ref="Q69:R69"/>
    <mergeCell ref="A68:B68"/>
    <mergeCell ref="C68:D68"/>
    <mergeCell ref="E68:J68"/>
    <mergeCell ref="K68:L68"/>
    <mergeCell ref="M68:N68"/>
    <mergeCell ref="O68:P68"/>
    <mergeCell ref="E65:J65"/>
    <mergeCell ref="K65:L65"/>
    <mergeCell ref="A84:B84"/>
    <mergeCell ref="C84:D84"/>
    <mergeCell ref="E84:J84"/>
    <mergeCell ref="K84:L84"/>
    <mergeCell ref="M84:N84"/>
    <mergeCell ref="O84:P84"/>
    <mergeCell ref="Q84:R84"/>
    <mergeCell ref="A101:B101"/>
    <mergeCell ref="C101:D101"/>
    <mergeCell ref="E101:J101"/>
    <mergeCell ref="K101:L101"/>
    <mergeCell ref="M101:N101"/>
    <mergeCell ref="O101:P101"/>
    <mergeCell ref="Q101:R101"/>
    <mergeCell ref="A102:B102"/>
    <mergeCell ref="C102:D102"/>
    <mergeCell ref="E102:J102"/>
    <mergeCell ref="K102:L102"/>
    <mergeCell ref="M102:N102"/>
    <mergeCell ref="O102:P102"/>
    <mergeCell ref="Q102:R102"/>
    <mergeCell ref="E100:J100"/>
    <mergeCell ref="K100:L100"/>
    <mergeCell ref="M100:N100"/>
    <mergeCell ref="O100:P100"/>
    <mergeCell ref="Q100:R100"/>
    <mergeCell ref="E96:J96"/>
    <mergeCell ref="K96:L96"/>
    <mergeCell ref="M96:N96"/>
    <mergeCell ref="O96:P96"/>
    <mergeCell ref="Q96:R96"/>
    <mergeCell ref="A97:B97"/>
    <mergeCell ref="Q103:R103"/>
    <mergeCell ref="A104:B104"/>
    <mergeCell ref="C104:D104"/>
    <mergeCell ref="E104:J104"/>
    <mergeCell ref="K104:L104"/>
    <mergeCell ref="M104:N104"/>
    <mergeCell ref="O104:P104"/>
    <mergeCell ref="Q104:R104"/>
    <mergeCell ref="A105:B105"/>
    <mergeCell ref="C105:D105"/>
    <mergeCell ref="E105:J105"/>
    <mergeCell ref="K105:L105"/>
    <mergeCell ref="M105:N105"/>
    <mergeCell ref="O105:P105"/>
    <mergeCell ref="Q105:R105"/>
    <mergeCell ref="A113:B113"/>
    <mergeCell ref="C113:D113"/>
    <mergeCell ref="E113:J113"/>
    <mergeCell ref="K113:L113"/>
    <mergeCell ref="M113:N113"/>
    <mergeCell ref="O113:P113"/>
    <mergeCell ref="Q113:R113"/>
    <mergeCell ref="M109:N109"/>
    <mergeCell ref="O109:P109"/>
    <mergeCell ref="O108:P108"/>
    <mergeCell ref="Q108:R108"/>
    <mergeCell ref="M108:N108"/>
    <mergeCell ref="A108:B108"/>
    <mergeCell ref="C108:D108"/>
    <mergeCell ref="E108:J108"/>
    <mergeCell ref="K108:L108"/>
    <mergeCell ref="A106:B106"/>
    <mergeCell ref="M140:N140"/>
    <mergeCell ref="O140:P140"/>
    <mergeCell ref="Q140:R140"/>
    <mergeCell ref="M142:N142"/>
    <mergeCell ref="M141:N141"/>
    <mergeCell ref="A116:B116"/>
    <mergeCell ref="C116:D116"/>
    <mergeCell ref="E116:J116"/>
    <mergeCell ref="K116:L116"/>
    <mergeCell ref="M116:N116"/>
    <mergeCell ref="O116:P116"/>
    <mergeCell ref="Q116:R116"/>
    <mergeCell ref="A123:B123"/>
    <mergeCell ref="C123:D123"/>
    <mergeCell ref="E123:J123"/>
    <mergeCell ref="K123:L123"/>
    <mergeCell ref="M123:N123"/>
    <mergeCell ref="O123:P123"/>
    <mergeCell ref="Q123:R123"/>
    <mergeCell ref="A128:B128"/>
    <mergeCell ref="C128:D128"/>
    <mergeCell ref="E128:J128"/>
    <mergeCell ref="K128:L128"/>
    <mergeCell ref="M128:N128"/>
    <mergeCell ref="O128:P128"/>
    <mergeCell ref="Q128:R128"/>
    <mergeCell ref="O141:P141"/>
    <mergeCell ref="Q141:R141"/>
    <mergeCell ref="A141:B141"/>
    <mergeCell ref="C141:D141"/>
    <mergeCell ref="E141:J141"/>
    <mergeCell ref="K141:L141"/>
    <mergeCell ref="A156:B156"/>
    <mergeCell ref="C156:D156"/>
    <mergeCell ref="E156:J156"/>
    <mergeCell ref="K156:L156"/>
    <mergeCell ref="M156:N156"/>
    <mergeCell ref="O156:P156"/>
    <mergeCell ref="Q156:R156"/>
    <mergeCell ref="A160:B160"/>
    <mergeCell ref="C160:D160"/>
    <mergeCell ref="E160:J160"/>
    <mergeCell ref="K160:L160"/>
    <mergeCell ref="M160:N160"/>
    <mergeCell ref="O160:P160"/>
    <mergeCell ref="Q160:R160"/>
    <mergeCell ref="A135:B135"/>
    <mergeCell ref="C135:D135"/>
    <mergeCell ref="E135:J135"/>
    <mergeCell ref="K135:L135"/>
    <mergeCell ref="M135:N135"/>
    <mergeCell ref="O135:P135"/>
    <mergeCell ref="Q135:R135"/>
    <mergeCell ref="A148:B148"/>
    <mergeCell ref="C148:D148"/>
    <mergeCell ref="E148:J148"/>
    <mergeCell ref="K148:L148"/>
    <mergeCell ref="M148:N148"/>
    <mergeCell ref="O148:P148"/>
    <mergeCell ref="Q148:R148"/>
    <mergeCell ref="A140:B140"/>
    <mergeCell ref="C140:D140"/>
    <mergeCell ref="E140:J140"/>
    <mergeCell ref="K140:L140"/>
    <mergeCell ref="A170:B170"/>
    <mergeCell ref="C170:D170"/>
    <mergeCell ref="E170:J170"/>
    <mergeCell ref="K170:L170"/>
    <mergeCell ref="M170:N170"/>
    <mergeCell ref="O170:P170"/>
    <mergeCell ref="Q170:R170"/>
    <mergeCell ref="A175:B175"/>
    <mergeCell ref="C175:D175"/>
    <mergeCell ref="E175:J175"/>
    <mergeCell ref="K175:L175"/>
    <mergeCell ref="M175:N175"/>
    <mergeCell ref="O175:P175"/>
    <mergeCell ref="Q175:R175"/>
    <mergeCell ref="A176:B176"/>
    <mergeCell ref="C176:D176"/>
    <mergeCell ref="E176:J176"/>
    <mergeCell ref="K176:L176"/>
    <mergeCell ref="M176:N176"/>
    <mergeCell ref="O176:P176"/>
    <mergeCell ref="Q176:R176"/>
    <mergeCell ref="A177:B177"/>
    <mergeCell ref="C177:D177"/>
    <mergeCell ref="E177:J177"/>
    <mergeCell ref="K177:L177"/>
    <mergeCell ref="M177:N177"/>
    <mergeCell ref="O177:P177"/>
    <mergeCell ref="Q177:R177"/>
    <mergeCell ref="A178:B178"/>
    <mergeCell ref="C178:D178"/>
    <mergeCell ref="E178:J178"/>
    <mergeCell ref="K178:L178"/>
    <mergeCell ref="M178:N178"/>
    <mergeCell ref="O178:P178"/>
    <mergeCell ref="Q178:R178"/>
    <mergeCell ref="A181:B181"/>
    <mergeCell ref="C181:D181"/>
    <mergeCell ref="E181:J181"/>
    <mergeCell ref="K181:L181"/>
    <mergeCell ref="M181:N181"/>
    <mergeCell ref="O181:P181"/>
    <mergeCell ref="Q181:R181"/>
    <mergeCell ref="M187:N187"/>
    <mergeCell ref="O187:P187"/>
    <mergeCell ref="Q187:R187"/>
    <mergeCell ref="A182:B182"/>
    <mergeCell ref="C182:D182"/>
    <mergeCell ref="E182:J182"/>
    <mergeCell ref="K182:L182"/>
    <mergeCell ref="M182:N182"/>
    <mergeCell ref="O182:P182"/>
    <mergeCell ref="Q182:R182"/>
    <mergeCell ref="A183:B183"/>
    <mergeCell ref="C183:D183"/>
    <mergeCell ref="E183:J183"/>
    <mergeCell ref="K183:L183"/>
    <mergeCell ref="M183:N183"/>
    <mergeCell ref="O183:P183"/>
    <mergeCell ref="Q183:R183"/>
    <mergeCell ref="A184:B184"/>
    <mergeCell ref="C184:D184"/>
    <mergeCell ref="E184:J184"/>
    <mergeCell ref="K184:L184"/>
    <mergeCell ref="M184:N184"/>
    <mergeCell ref="O184:P184"/>
    <mergeCell ref="Q184:R184"/>
    <mergeCell ref="A190:B190"/>
    <mergeCell ref="C190:D190"/>
    <mergeCell ref="E190:J190"/>
    <mergeCell ref="K190:L190"/>
    <mergeCell ref="M190:N190"/>
    <mergeCell ref="O190:P190"/>
    <mergeCell ref="Q190:R190"/>
    <mergeCell ref="A195:B195"/>
    <mergeCell ref="C195:D195"/>
    <mergeCell ref="E195:J195"/>
    <mergeCell ref="K195:L195"/>
    <mergeCell ref="M195:N195"/>
    <mergeCell ref="O195:P195"/>
    <mergeCell ref="Q195:R195"/>
    <mergeCell ref="A185:B185"/>
    <mergeCell ref="C185:D185"/>
    <mergeCell ref="E185:J185"/>
    <mergeCell ref="K185:L185"/>
    <mergeCell ref="M185:N185"/>
    <mergeCell ref="O185:P185"/>
    <mergeCell ref="Q185:R185"/>
    <mergeCell ref="A186:B186"/>
    <mergeCell ref="C186:D186"/>
    <mergeCell ref="E186:J186"/>
    <mergeCell ref="K186:L186"/>
    <mergeCell ref="M186:N186"/>
    <mergeCell ref="O186:P186"/>
    <mergeCell ref="Q186:R186"/>
    <mergeCell ref="A187:B187"/>
    <mergeCell ref="C187:D187"/>
    <mergeCell ref="E187:J187"/>
    <mergeCell ref="K187:L187"/>
  </mergeCells>
  <pageMargins left="0.25" right="0.25" top="0.75" bottom="0.75" header="0.3" footer="0.3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W10"/>
  <sheetViews>
    <sheetView workbookViewId="0">
      <selection activeCell="V24" sqref="V24"/>
    </sheetView>
  </sheetViews>
  <sheetFormatPr defaultRowHeight="15" x14ac:dyDescent="0.25"/>
  <cols>
    <col min="3" max="3" width="2.5703125" customWidth="1"/>
    <col min="5" max="5" width="3.28515625" customWidth="1"/>
    <col min="6" max="15" width="3.42578125" customWidth="1"/>
    <col min="22" max="22" width="9.140625" customWidth="1"/>
  </cols>
  <sheetData>
    <row r="1" spans="1:23" ht="14.45" x14ac:dyDescent="0.3">
      <c r="A1" s="8" t="s">
        <v>128</v>
      </c>
    </row>
    <row r="3" spans="1:23" ht="18" x14ac:dyDescent="0.25">
      <c r="A3" s="175" t="s">
        <v>129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</row>
    <row r="4" spans="1:23" ht="14.45" x14ac:dyDescent="0.3">
      <c r="A4" s="176" t="s">
        <v>451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</row>
    <row r="5" spans="1:23" x14ac:dyDescent="0.25">
      <c r="A5" s="176" t="s">
        <v>0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</row>
    <row r="6" spans="1:23" x14ac:dyDescent="0.25">
      <c r="A6" s="156" t="s">
        <v>130</v>
      </c>
      <c r="B6" s="129"/>
      <c r="C6" s="129"/>
      <c r="D6" s="129"/>
      <c r="E6" s="129"/>
      <c r="F6" s="156" t="s">
        <v>131</v>
      </c>
      <c r="G6" s="129"/>
      <c r="H6" s="129"/>
      <c r="I6" s="129"/>
      <c r="J6" s="129"/>
      <c r="K6" s="129"/>
      <c r="L6" s="129"/>
      <c r="M6" s="129"/>
      <c r="N6" s="129"/>
      <c r="O6" s="129"/>
      <c r="P6" s="156" t="s">
        <v>449</v>
      </c>
      <c r="Q6" s="156"/>
      <c r="R6" s="156" t="s">
        <v>450</v>
      </c>
      <c r="S6" s="156"/>
      <c r="T6" s="156" t="s">
        <v>452</v>
      </c>
      <c r="U6" s="156"/>
      <c r="V6" s="156" t="s">
        <v>122</v>
      </c>
      <c r="W6" s="129"/>
    </row>
    <row r="7" spans="1:23" x14ac:dyDescent="0.25">
      <c r="A7" s="156" t="s">
        <v>0</v>
      </c>
      <c r="B7" s="129"/>
      <c r="C7" s="129"/>
      <c r="D7" s="129"/>
      <c r="E7" s="129"/>
      <c r="F7" s="156" t="s">
        <v>0</v>
      </c>
      <c r="G7" s="129"/>
      <c r="H7" s="129"/>
      <c r="I7" s="129"/>
      <c r="J7" s="129"/>
      <c r="K7" s="129"/>
      <c r="L7" s="129"/>
      <c r="M7" s="129"/>
      <c r="N7" s="129"/>
      <c r="O7" s="129"/>
      <c r="P7" s="156" t="s">
        <v>123</v>
      </c>
      <c r="Q7" s="129"/>
      <c r="R7" s="156" t="s">
        <v>124</v>
      </c>
      <c r="S7" s="129"/>
      <c r="T7" s="156" t="s">
        <v>125</v>
      </c>
      <c r="U7" s="129"/>
      <c r="V7" s="156" t="s">
        <v>126</v>
      </c>
      <c r="W7" s="129"/>
    </row>
    <row r="8" spans="1:23" ht="14.45" x14ac:dyDescent="0.3">
      <c r="A8" s="172" t="s">
        <v>0</v>
      </c>
      <c r="B8" s="129"/>
      <c r="C8" s="129"/>
      <c r="D8" s="129"/>
      <c r="E8" s="129"/>
      <c r="F8" s="173" t="s">
        <v>127</v>
      </c>
      <c r="G8" s="129"/>
      <c r="H8" s="129"/>
      <c r="I8" s="129"/>
      <c r="J8" s="129"/>
      <c r="K8" s="129"/>
      <c r="L8" s="129"/>
      <c r="M8" s="129"/>
      <c r="N8" s="129"/>
      <c r="O8" s="129"/>
      <c r="P8" s="174">
        <f>P9</f>
        <v>34215026.530000001</v>
      </c>
      <c r="Q8" s="129"/>
      <c r="R8" s="174">
        <f>R9</f>
        <v>34215026.530000001</v>
      </c>
      <c r="S8" s="129"/>
      <c r="T8" s="174">
        <f>T9</f>
        <v>16237297.99</v>
      </c>
      <c r="U8" s="129"/>
      <c r="V8" s="171">
        <f>T8/R8</f>
        <v>0.4745662837865407</v>
      </c>
      <c r="W8" s="132"/>
    </row>
    <row r="9" spans="1:23" s="11" customFormat="1" ht="14.45" x14ac:dyDescent="0.3">
      <c r="A9" s="185" t="s">
        <v>132</v>
      </c>
      <c r="B9" s="182"/>
      <c r="C9" s="182"/>
      <c r="D9" s="185" t="s">
        <v>133</v>
      </c>
      <c r="E9" s="182"/>
      <c r="F9" s="186" t="s">
        <v>134</v>
      </c>
      <c r="G9" s="182"/>
      <c r="H9" s="182"/>
      <c r="I9" s="182"/>
      <c r="J9" s="182"/>
      <c r="K9" s="182"/>
      <c r="L9" s="182"/>
      <c r="M9" s="182"/>
      <c r="N9" s="182"/>
      <c r="O9" s="182"/>
      <c r="P9" s="181">
        <f>P10</f>
        <v>34215026.530000001</v>
      </c>
      <c r="Q9" s="182"/>
      <c r="R9" s="181">
        <f>R10</f>
        <v>34215026.530000001</v>
      </c>
      <c r="S9" s="182"/>
      <c r="T9" s="181">
        <f>T10</f>
        <v>16237297.99</v>
      </c>
      <c r="U9" s="182"/>
      <c r="V9" s="183">
        <f>T9/R9</f>
        <v>0.4745662837865407</v>
      </c>
      <c r="W9" s="184"/>
    </row>
    <row r="10" spans="1:23" s="11" customFormat="1" x14ac:dyDescent="0.25">
      <c r="A10" s="187" t="s">
        <v>135</v>
      </c>
      <c r="B10" s="178"/>
      <c r="C10" s="178"/>
      <c r="D10" s="187" t="s">
        <v>136</v>
      </c>
      <c r="E10" s="178"/>
      <c r="F10" s="188" t="s">
        <v>137</v>
      </c>
      <c r="G10" s="178"/>
      <c r="H10" s="178"/>
      <c r="I10" s="178"/>
      <c r="J10" s="178"/>
      <c r="K10" s="178"/>
      <c r="L10" s="178"/>
      <c r="M10" s="178"/>
      <c r="N10" s="178"/>
      <c r="O10" s="178"/>
      <c r="P10" s="177">
        <v>34215026.530000001</v>
      </c>
      <c r="Q10" s="178"/>
      <c r="R10" s="177">
        <v>34215026.530000001</v>
      </c>
      <c r="S10" s="178"/>
      <c r="T10" s="177">
        <v>16237297.99</v>
      </c>
      <c r="U10" s="178"/>
      <c r="V10" s="179">
        <f>T10/R10</f>
        <v>0.4745662837865407</v>
      </c>
      <c r="W10" s="180"/>
    </row>
  </sheetData>
  <mergeCells count="35">
    <mergeCell ref="A9:C9"/>
    <mergeCell ref="D9:E9"/>
    <mergeCell ref="F9:O9"/>
    <mergeCell ref="P9:Q9"/>
    <mergeCell ref="A10:C10"/>
    <mergeCell ref="D10:E10"/>
    <mergeCell ref="F10:O10"/>
    <mergeCell ref="P10:Q10"/>
    <mergeCell ref="T10:U10"/>
    <mergeCell ref="V10:W10"/>
    <mergeCell ref="R9:S9"/>
    <mergeCell ref="T9:U9"/>
    <mergeCell ref="V9:W9"/>
    <mergeCell ref="R10:S10"/>
    <mergeCell ref="A3:W3"/>
    <mergeCell ref="A4:W4"/>
    <mergeCell ref="A5:W5"/>
    <mergeCell ref="A6:E6"/>
    <mergeCell ref="F6:O6"/>
    <mergeCell ref="P6:Q6"/>
    <mergeCell ref="R6:S6"/>
    <mergeCell ref="T6:U6"/>
    <mergeCell ref="V6:W6"/>
    <mergeCell ref="V8:W8"/>
    <mergeCell ref="A7:E7"/>
    <mergeCell ref="F7:O7"/>
    <mergeCell ref="P7:Q7"/>
    <mergeCell ref="R7:S7"/>
    <mergeCell ref="T7:U7"/>
    <mergeCell ref="V7:W7"/>
    <mergeCell ref="A8:E8"/>
    <mergeCell ref="F8:O8"/>
    <mergeCell ref="P8:Q8"/>
    <mergeCell ref="R8:S8"/>
    <mergeCell ref="T8:U8"/>
  </mergeCells>
  <pageMargins left="0.25" right="0.25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21"/>
  <sheetViews>
    <sheetView workbookViewId="0">
      <selection activeCell="A9" sqref="A9:L9"/>
    </sheetView>
  </sheetViews>
  <sheetFormatPr defaultRowHeight="15" x14ac:dyDescent="0.25"/>
  <cols>
    <col min="1" max="12" width="5.140625" customWidth="1"/>
  </cols>
  <sheetData>
    <row r="1" spans="1:24" ht="14.45" x14ac:dyDescent="0.3">
      <c r="A1" s="8" t="s">
        <v>128</v>
      </c>
    </row>
    <row r="3" spans="1:24" ht="18" x14ac:dyDescent="0.25">
      <c r="A3" s="175" t="s">
        <v>138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</row>
    <row r="4" spans="1:24" ht="14.45" x14ac:dyDescent="0.3">
      <c r="A4" s="176" t="s">
        <v>451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</row>
    <row r="5" spans="1:24" x14ac:dyDescent="0.25">
      <c r="A5" s="176" t="s">
        <v>0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"/>
      <c r="W5" s="1"/>
      <c r="X5" s="1"/>
    </row>
    <row r="6" spans="1:24" x14ac:dyDescent="0.25">
      <c r="A6" s="189" t="s">
        <v>139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89" t="s">
        <v>466</v>
      </c>
      <c r="N6" s="189"/>
      <c r="O6" s="189" t="s">
        <v>449</v>
      </c>
      <c r="P6" s="129"/>
      <c r="Q6" s="189" t="s">
        <v>450</v>
      </c>
      <c r="R6" s="129"/>
      <c r="S6" s="189" t="s">
        <v>452</v>
      </c>
      <c r="T6" s="129"/>
      <c r="U6" s="189" t="s">
        <v>140</v>
      </c>
      <c r="V6" s="129"/>
      <c r="W6" s="189" t="s">
        <v>141</v>
      </c>
      <c r="X6" s="129"/>
    </row>
    <row r="7" spans="1:24" x14ac:dyDescent="0.25">
      <c r="A7" s="189" t="s">
        <v>142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89" t="s">
        <v>123</v>
      </c>
      <c r="N7" s="129"/>
      <c r="O7" s="189" t="s">
        <v>124</v>
      </c>
      <c r="P7" s="129"/>
      <c r="Q7" s="189" t="s">
        <v>125</v>
      </c>
      <c r="R7" s="129"/>
      <c r="S7" s="189" t="s">
        <v>126</v>
      </c>
      <c r="T7" s="129"/>
      <c r="U7" s="189" t="s">
        <v>143</v>
      </c>
      <c r="V7" s="129"/>
      <c r="W7" s="189" t="s">
        <v>144</v>
      </c>
      <c r="X7" s="129"/>
    </row>
    <row r="8" spans="1:24" ht="14.45" x14ac:dyDescent="0.3">
      <c r="A8" s="191" t="s">
        <v>145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92">
        <f>M9</f>
        <v>65921.759999999995</v>
      </c>
      <c r="N8" s="129"/>
      <c r="O8" s="192">
        <f t="shared" ref="O8" si="0">O9</f>
        <v>120657.1</v>
      </c>
      <c r="P8" s="129"/>
      <c r="Q8" s="192">
        <f t="shared" ref="Q8" si="1">Q9</f>
        <v>120657.1</v>
      </c>
      <c r="R8" s="129"/>
      <c r="S8" s="192">
        <f t="shared" ref="S8" si="2">S9</f>
        <v>120657.1</v>
      </c>
      <c r="T8" s="129"/>
      <c r="U8" s="190">
        <f>S8/M8</f>
        <v>1.8303076252818495</v>
      </c>
      <c r="V8" s="190"/>
      <c r="W8" s="190">
        <f>S8/Q8</f>
        <v>1</v>
      </c>
      <c r="X8" s="132"/>
    </row>
    <row r="9" spans="1:24" s="9" customFormat="1" x14ac:dyDescent="0.25">
      <c r="A9" s="195" t="s">
        <v>147</v>
      </c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7">
        <f>M10</f>
        <v>65921.759999999995</v>
      </c>
      <c r="N9" s="196"/>
      <c r="O9" s="197">
        <f t="shared" ref="O9:O10" si="3">O10</f>
        <v>120657.1</v>
      </c>
      <c r="P9" s="196"/>
      <c r="Q9" s="197">
        <f t="shared" ref="Q9:Q10" si="4">Q10</f>
        <v>120657.1</v>
      </c>
      <c r="R9" s="196"/>
      <c r="S9" s="197">
        <f t="shared" ref="S9:S10" si="5">S10</f>
        <v>120657.1</v>
      </c>
      <c r="T9" s="196"/>
      <c r="U9" s="193">
        <f t="shared" ref="U9:U21" si="6">S9/M9</f>
        <v>1.8303076252818495</v>
      </c>
      <c r="V9" s="194"/>
      <c r="W9" s="193">
        <f t="shared" ref="W9:W21" si="7">S9/Q9</f>
        <v>1</v>
      </c>
      <c r="X9" s="194"/>
    </row>
    <row r="10" spans="1:24" s="9" customFormat="1" x14ac:dyDescent="0.25">
      <c r="A10" s="195" t="s">
        <v>148</v>
      </c>
      <c r="B10" s="196"/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7">
        <f>M11</f>
        <v>65921.759999999995</v>
      </c>
      <c r="N10" s="196"/>
      <c r="O10" s="197">
        <f t="shared" si="3"/>
        <v>120657.1</v>
      </c>
      <c r="P10" s="196"/>
      <c r="Q10" s="197">
        <f t="shared" si="4"/>
        <v>120657.1</v>
      </c>
      <c r="R10" s="196"/>
      <c r="S10" s="197">
        <f t="shared" si="5"/>
        <v>120657.1</v>
      </c>
      <c r="T10" s="196"/>
      <c r="U10" s="193">
        <f t="shared" si="6"/>
        <v>1.8303076252818495</v>
      </c>
      <c r="V10" s="194"/>
      <c r="W10" s="193">
        <f t="shared" si="7"/>
        <v>1</v>
      </c>
      <c r="X10" s="194"/>
    </row>
    <row r="11" spans="1:24" s="9" customFormat="1" x14ac:dyDescent="0.25">
      <c r="A11" s="195" t="s">
        <v>149</v>
      </c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7">
        <v>65921.759999999995</v>
      </c>
      <c r="N11" s="196"/>
      <c r="O11" s="197">
        <v>120657.1</v>
      </c>
      <c r="P11" s="196"/>
      <c r="Q11" s="197">
        <v>120657.1</v>
      </c>
      <c r="R11" s="196"/>
      <c r="S11" s="197">
        <v>120657.1</v>
      </c>
      <c r="T11" s="196"/>
      <c r="U11" s="193">
        <f t="shared" si="6"/>
        <v>1.8303076252818495</v>
      </c>
      <c r="V11" s="194"/>
      <c r="W11" s="193">
        <f t="shared" si="7"/>
        <v>1</v>
      </c>
      <c r="X11" s="194"/>
    </row>
    <row r="12" spans="1:24" ht="14.45" customHeight="1" x14ac:dyDescent="0.25">
      <c r="A12" s="191" t="s">
        <v>150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92">
        <f>M13+M15+M18</f>
        <v>66029.600000000006</v>
      </c>
      <c r="N12" s="129"/>
      <c r="O12" s="192">
        <f t="shared" ref="O12" si="8">O13+O15+O18</f>
        <v>285631.5</v>
      </c>
      <c r="P12" s="129"/>
      <c r="Q12" s="192">
        <f t="shared" ref="Q12" si="9">Q13+Q15+Q18</f>
        <v>285632.5</v>
      </c>
      <c r="R12" s="129"/>
      <c r="S12" s="192">
        <f t="shared" ref="S12" si="10">S13+S15+S18</f>
        <v>186686.7</v>
      </c>
      <c r="T12" s="129"/>
      <c r="U12" s="190">
        <f t="shared" si="6"/>
        <v>2.827318354192665</v>
      </c>
      <c r="V12" s="132"/>
      <c r="W12" s="190">
        <f t="shared" si="7"/>
        <v>0.65359054029215868</v>
      </c>
      <c r="X12" s="132"/>
    </row>
    <row r="13" spans="1:24" s="9" customFormat="1" x14ac:dyDescent="0.25">
      <c r="A13" s="195" t="s">
        <v>146</v>
      </c>
      <c r="B13" s="196"/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7">
        <f>M14</f>
        <v>66029.600000000006</v>
      </c>
      <c r="N13" s="196"/>
      <c r="O13" s="197">
        <f t="shared" ref="O13" si="11">O14</f>
        <v>99044.4</v>
      </c>
      <c r="P13" s="196"/>
      <c r="Q13" s="197">
        <f t="shared" ref="Q13" si="12">Q14</f>
        <v>99045.4</v>
      </c>
      <c r="R13" s="196"/>
      <c r="S13" s="197">
        <f t="shared" ref="S13" si="13">S14</f>
        <v>66029.600000000006</v>
      </c>
      <c r="T13" s="196"/>
      <c r="U13" s="193">
        <f t="shared" si="6"/>
        <v>1</v>
      </c>
      <c r="V13" s="194"/>
      <c r="W13" s="193">
        <f t="shared" si="7"/>
        <v>0.66665993574663751</v>
      </c>
      <c r="X13" s="194"/>
    </row>
    <row r="14" spans="1:24" s="9" customFormat="1" ht="14.45" customHeight="1" x14ac:dyDescent="0.25">
      <c r="A14" s="195" t="s">
        <v>151</v>
      </c>
      <c r="B14" s="196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7">
        <v>66029.600000000006</v>
      </c>
      <c r="N14" s="196"/>
      <c r="O14" s="197">
        <v>99044.4</v>
      </c>
      <c r="P14" s="196"/>
      <c r="Q14" s="197">
        <v>99045.4</v>
      </c>
      <c r="R14" s="196"/>
      <c r="S14" s="197">
        <v>66029.600000000006</v>
      </c>
      <c r="T14" s="196"/>
      <c r="U14" s="193">
        <f t="shared" si="6"/>
        <v>1</v>
      </c>
      <c r="V14" s="194"/>
      <c r="W14" s="193">
        <f t="shared" si="7"/>
        <v>0.66665993574663751</v>
      </c>
      <c r="X14" s="194"/>
    </row>
    <row r="15" spans="1:24" s="9" customFormat="1" x14ac:dyDescent="0.25">
      <c r="A15" s="195" t="s">
        <v>467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7">
        <f>M16</f>
        <v>0</v>
      </c>
      <c r="N15" s="196"/>
      <c r="O15" s="197">
        <f t="shared" ref="O15:O16" si="14">O16</f>
        <v>65930</v>
      </c>
      <c r="P15" s="196"/>
      <c r="Q15" s="197">
        <f t="shared" ref="Q15:Q16" si="15">Q16</f>
        <v>65930</v>
      </c>
      <c r="R15" s="196"/>
      <c r="S15" s="197">
        <f t="shared" ref="S15:S16" si="16">S16</f>
        <v>0</v>
      </c>
      <c r="T15" s="196"/>
      <c r="U15" s="193">
        <v>0</v>
      </c>
      <c r="V15" s="194"/>
      <c r="W15" s="193">
        <f t="shared" si="7"/>
        <v>0</v>
      </c>
      <c r="X15" s="194"/>
    </row>
    <row r="16" spans="1:24" s="9" customFormat="1" x14ac:dyDescent="0.25">
      <c r="A16" s="195" t="s">
        <v>468</v>
      </c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7">
        <f>M17</f>
        <v>0</v>
      </c>
      <c r="N16" s="196"/>
      <c r="O16" s="197">
        <f t="shared" si="14"/>
        <v>65930</v>
      </c>
      <c r="P16" s="196"/>
      <c r="Q16" s="197">
        <f t="shared" si="15"/>
        <v>65930</v>
      </c>
      <c r="R16" s="196"/>
      <c r="S16" s="197">
        <f t="shared" si="16"/>
        <v>0</v>
      </c>
      <c r="T16" s="196"/>
      <c r="U16" s="193">
        <v>0</v>
      </c>
      <c r="V16" s="194"/>
      <c r="W16" s="193">
        <f t="shared" si="7"/>
        <v>0</v>
      </c>
      <c r="X16" s="194"/>
    </row>
    <row r="17" spans="1:24" s="9" customFormat="1" x14ac:dyDescent="0.25">
      <c r="A17" s="195" t="s">
        <v>469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7">
        <v>0</v>
      </c>
      <c r="N17" s="196"/>
      <c r="O17" s="197">
        <v>65930</v>
      </c>
      <c r="P17" s="196"/>
      <c r="Q17" s="197">
        <v>65930</v>
      </c>
      <c r="R17" s="196"/>
      <c r="S17" s="197">
        <v>0</v>
      </c>
      <c r="T17" s="196"/>
      <c r="U17" s="193">
        <v>0</v>
      </c>
      <c r="V17" s="194"/>
      <c r="W17" s="193">
        <f t="shared" si="7"/>
        <v>0</v>
      </c>
      <c r="X17" s="194"/>
    </row>
    <row r="18" spans="1:24" s="9" customFormat="1" x14ac:dyDescent="0.25">
      <c r="A18" s="195" t="s">
        <v>147</v>
      </c>
      <c r="B18" s="196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7">
        <f>M19</f>
        <v>0</v>
      </c>
      <c r="N18" s="196"/>
      <c r="O18" s="197">
        <f t="shared" ref="O18:O19" si="17">O19</f>
        <v>120657.1</v>
      </c>
      <c r="P18" s="196"/>
      <c r="Q18" s="197">
        <f t="shared" ref="Q18:Q19" si="18">Q19</f>
        <v>120657.1</v>
      </c>
      <c r="R18" s="196"/>
      <c r="S18" s="197">
        <f t="shared" ref="S18:S19" si="19">S19</f>
        <v>120657.1</v>
      </c>
      <c r="T18" s="196"/>
      <c r="U18" s="193">
        <v>0</v>
      </c>
      <c r="V18" s="194"/>
      <c r="W18" s="193">
        <f t="shared" si="7"/>
        <v>1</v>
      </c>
      <c r="X18" s="194"/>
    </row>
    <row r="19" spans="1:24" s="9" customFormat="1" x14ac:dyDescent="0.25">
      <c r="A19" s="195" t="s">
        <v>148</v>
      </c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7">
        <f>M20</f>
        <v>0</v>
      </c>
      <c r="N19" s="196"/>
      <c r="O19" s="197">
        <f t="shared" si="17"/>
        <v>120657.1</v>
      </c>
      <c r="P19" s="196"/>
      <c r="Q19" s="197">
        <f t="shared" si="18"/>
        <v>120657.1</v>
      </c>
      <c r="R19" s="196"/>
      <c r="S19" s="197">
        <f t="shared" si="19"/>
        <v>120657.1</v>
      </c>
      <c r="T19" s="196"/>
      <c r="U19" s="193">
        <v>0</v>
      </c>
      <c r="V19" s="194"/>
      <c r="W19" s="193">
        <f t="shared" si="7"/>
        <v>1</v>
      </c>
      <c r="X19" s="194"/>
    </row>
    <row r="20" spans="1:24" s="9" customFormat="1" x14ac:dyDescent="0.25">
      <c r="A20" s="195" t="s">
        <v>149</v>
      </c>
      <c r="B20" s="196"/>
      <c r="C20" s="196"/>
      <c r="D20" s="196"/>
      <c r="E20" s="196"/>
      <c r="F20" s="196"/>
      <c r="G20" s="196"/>
      <c r="H20" s="196"/>
      <c r="I20" s="196"/>
      <c r="J20" s="196"/>
      <c r="K20" s="196"/>
      <c r="L20" s="196"/>
      <c r="M20" s="197">
        <v>0</v>
      </c>
      <c r="N20" s="196"/>
      <c r="O20" s="197">
        <v>120657.1</v>
      </c>
      <c r="P20" s="196"/>
      <c r="Q20" s="197">
        <v>120657.1</v>
      </c>
      <c r="R20" s="196"/>
      <c r="S20" s="197">
        <v>120657.1</v>
      </c>
      <c r="T20" s="196"/>
      <c r="U20" s="193">
        <v>0</v>
      </c>
      <c r="V20" s="194"/>
      <c r="W20" s="193">
        <f t="shared" si="7"/>
        <v>1</v>
      </c>
      <c r="X20" s="194"/>
    </row>
    <row r="21" spans="1:24" x14ac:dyDescent="0.25">
      <c r="A21" s="191" t="s">
        <v>152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92">
        <f>M8-M12</f>
        <v>-107.84000000001106</v>
      </c>
      <c r="N21" s="129"/>
      <c r="O21" s="192">
        <f>O8-O12</f>
        <v>-164974.39999999999</v>
      </c>
      <c r="P21" s="129"/>
      <c r="Q21" s="192">
        <f>Q8-Q12</f>
        <v>-164975.4</v>
      </c>
      <c r="R21" s="129"/>
      <c r="S21" s="192">
        <f>S8-S12</f>
        <v>-66029.600000000006</v>
      </c>
      <c r="T21" s="129"/>
      <c r="U21" s="190">
        <f>S21/M21</f>
        <v>612.29228486640613</v>
      </c>
      <c r="V21" s="132"/>
      <c r="W21" s="190">
        <f t="shared" si="7"/>
        <v>0.4002390659455895</v>
      </c>
      <c r="X21" s="132"/>
    </row>
  </sheetData>
  <mergeCells count="115">
    <mergeCell ref="U17:V17"/>
    <mergeCell ref="W17:X17"/>
    <mergeCell ref="A17:L17"/>
    <mergeCell ref="M17:N17"/>
    <mergeCell ref="O17:P17"/>
    <mergeCell ref="Q17:R17"/>
    <mergeCell ref="S17:T17"/>
    <mergeCell ref="U20:V20"/>
    <mergeCell ref="W20:X20"/>
    <mergeCell ref="A15:L15"/>
    <mergeCell ref="M15:N15"/>
    <mergeCell ref="O15:P15"/>
    <mergeCell ref="Q15:R15"/>
    <mergeCell ref="S15:T15"/>
    <mergeCell ref="U15:V15"/>
    <mergeCell ref="W15:X15"/>
    <mergeCell ref="A16:L16"/>
    <mergeCell ref="M16:N16"/>
    <mergeCell ref="O16:P16"/>
    <mergeCell ref="Q16:R16"/>
    <mergeCell ref="S16:T16"/>
    <mergeCell ref="U16:V16"/>
    <mergeCell ref="W16:X16"/>
    <mergeCell ref="A20:L20"/>
    <mergeCell ref="M20:N20"/>
    <mergeCell ref="O20:P20"/>
    <mergeCell ref="Q20:R20"/>
    <mergeCell ref="S20:T20"/>
    <mergeCell ref="U18:V18"/>
    <mergeCell ref="W18:X18"/>
    <mergeCell ref="A19:L19"/>
    <mergeCell ref="M19:N19"/>
    <mergeCell ref="O19:P19"/>
    <mergeCell ref="Q19:R19"/>
    <mergeCell ref="S19:T19"/>
    <mergeCell ref="U19:V19"/>
    <mergeCell ref="W19:X19"/>
    <mergeCell ref="A18:L18"/>
    <mergeCell ref="M18:N18"/>
    <mergeCell ref="O18:P18"/>
    <mergeCell ref="Q18:R18"/>
    <mergeCell ref="S18:T18"/>
    <mergeCell ref="W21:X21"/>
    <mergeCell ref="A21:L21"/>
    <mergeCell ref="M21:N21"/>
    <mergeCell ref="U21:V21"/>
    <mergeCell ref="O21:P21"/>
    <mergeCell ref="Q21:R21"/>
    <mergeCell ref="S21:T21"/>
    <mergeCell ref="W14:X14"/>
    <mergeCell ref="A14:L14"/>
    <mergeCell ref="M14:N14"/>
    <mergeCell ref="O14:P14"/>
    <mergeCell ref="Q14:R14"/>
    <mergeCell ref="S14:T14"/>
    <mergeCell ref="U14:V14"/>
    <mergeCell ref="W13:X13"/>
    <mergeCell ref="A13:L13"/>
    <mergeCell ref="M13:N13"/>
    <mergeCell ref="O13:P13"/>
    <mergeCell ref="Q13:R13"/>
    <mergeCell ref="S13:T13"/>
    <mergeCell ref="U13:V13"/>
    <mergeCell ref="W11:X11"/>
    <mergeCell ref="A12:L12"/>
    <mergeCell ref="M12:N12"/>
    <mergeCell ref="O12:P12"/>
    <mergeCell ref="Q12:R12"/>
    <mergeCell ref="S12:T12"/>
    <mergeCell ref="U12:V12"/>
    <mergeCell ref="W12:X12"/>
    <mergeCell ref="A11:L11"/>
    <mergeCell ref="M11:N11"/>
    <mergeCell ref="O11:P11"/>
    <mergeCell ref="Q11:R11"/>
    <mergeCell ref="S11:T11"/>
    <mergeCell ref="U11:V11"/>
    <mergeCell ref="U6:V6"/>
    <mergeCell ref="W9:X9"/>
    <mergeCell ref="A10:L10"/>
    <mergeCell ref="M10:N10"/>
    <mergeCell ref="O10:P10"/>
    <mergeCell ref="Q10:R10"/>
    <mergeCell ref="S10:T10"/>
    <mergeCell ref="U10:V10"/>
    <mergeCell ref="W10:X10"/>
    <mergeCell ref="A9:L9"/>
    <mergeCell ref="M9:N9"/>
    <mergeCell ref="O9:P9"/>
    <mergeCell ref="Q9:R9"/>
    <mergeCell ref="S9:T9"/>
    <mergeCell ref="U9:V9"/>
    <mergeCell ref="W8:X8"/>
    <mergeCell ref="A8:L8"/>
    <mergeCell ref="M8:N8"/>
    <mergeCell ref="O8:P8"/>
    <mergeCell ref="Q8:R8"/>
    <mergeCell ref="S8:T8"/>
    <mergeCell ref="U8:V8"/>
    <mergeCell ref="A3:X3"/>
    <mergeCell ref="A4:X4"/>
    <mergeCell ref="W6:X6"/>
    <mergeCell ref="A7:L7"/>
    <mergeCell ref="M7:N7"/>
    <mergeCell ref="O7:P7"/>
    <mergeCell ref="Q7:R7"/>
    <mergeCell ref="S7:T7"/>
    <mergeCell ref="U7:V7"/>
    <mergeCell ref="W7:X7"/>
    <mergeCell ref="A5:U5"/>
    <mergeCell ref="A6:L6"/>
    <mergeCell ref="M6:N6"/>
    <mergeCell ref="O6:P6"/>
    <mergeCell ref="Q6:R6"/>
    <mergeCell ref="S6:T6"/>
  </mergeCells>
  <pageMargins left="0.25" right="0.25" top="0.75" bottom="0.75" header="0.3" footer="0.3"/>
  <pageSetup paperSize="9" scale="8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20"/>
  <sheetViews>
    <sheetView workbookViewId="0">
      <selection activeCell="A13" sqref="A13:J13"/>
    </sheetView>
  </sheetViews>
  <sheetFormatPr defaultRowHeight="15" x14ac:dyDescent="0.25"/>
  <sheetData>
    <row r="1" spans="1:22" ht="14.45" x14ac:dyDescent="0.3">
      <c r="A1" s="8" t="s">
        <v>128</v>
      </c>
    </row>
    <row r="3" spans="1:22" ht="18" x14ac:dyDescent="0.25">
      <c r="A3" s="175" t="s">
        <v>153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</row>
    <row r="4" spans="1:22" ht="14.45" x14ac:dyDescent="0.3">
      <c r="A4" s="176" t="s">
        <v>451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</row>
    <row r="5" spans="1:22" ht="14.45" x14ac:dyDescent="0.3">
      <c r="A5" s="176" t="s">
        <v>0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</row>
    <row r="6" spans="1:22" x14ac:dyDescent="0.25">
      <c r="A6" s="199" t="s">
        <v>163</v>
      </c>
      <c r="B6" s="129"/>
      <c r="C6" s="129"/>
      <c r="D6" s="129"/>
      <c r="E6" s="129"/>
      <c r="F6" s="129"/>
      <c r="G6" s="129"/>
      <c r="H6" s="129"/>
      <c r="I6" s="129"/>
      <c r="J6" s="129"/>
      <c r="K6" s="189" t="s">
        <v>466</v>
      </c>
      <c r="L6" s="129"/>
      <c r="M6" s="189" t="s">
        <v>449</v>
      </c>
      <c r="N6" s="129"/>
      <c r="O6" s="189" t="s">
        <v>450</v>
      </c>
      <c r="P6" s="129"/>
      <c r="Q6" s="189" t="s">
        <v>452</v>
      </c>
      <c r="R6" s="129"/>
      <c r="S6" s="189" t="s">
        <v>154</v>
      </c>
      <c r="T6" s="129"/>
      <c r="U6" s="189" t="s">
        <v>155</v>
      </c>
      <c r="V6" s="129"/>
    </row>
    <row r="7" spans="1:22" x14ac:dyDescent="0.25">
      <c r="A7" s="198" t="s">
        <v>142</v>
      </c>
      <c r="B7" s="129"/>
      <c r="C7" s="129"/>
      <c r="D7" s="129"/>
      <c r="E7" s="129"/>
      <c r="F7" s="129"/>
      <c r="G7" s="129"/>
      <c r="H7" s="129"/>
      <c r="I7" s="129"/>
      <c r="J7" s="129"/>
      <c r="K7" s="198" t="s">
        <v>123</v>
      </c>
      <c r="L7" s="129"/>
      <c r="M7" s="198" t="s">
        <v>124</v>
      </c>
      <c r="N7" s="129"/>
      <c r="O7" s="198" t="s">
        <v>125</v>
      </c>
      <c r="P7" s="129"/>
      <c r="Q7" s="198" t="s">
        <v>126</v>
      </c>
      <c r="R7" s="129"/>
      <c r="S7" s="198" t="s">
        <v>143</v>
      </c>
      <c r="T7" s="129"/>
      <c r="U7" s="198" t="s">
        <v>144</v>
      </c>
      <c r="V7" s="129"/>
    </row>
    <row r="8" spans="1:22" x14ac:dyDescent="0.25">
      <c r="A8" s="201" t="s">
        <v>156</v>
      </c>
      <c r="B8" s="129"/>
      <c r="C8" s="129"/>
      <c r="D8" s="129"/>
      <c r="E8" s="129"/>
      <c r="F8" s="129"/>
      <c r="G8" s="129"/>
      <c r="H8" s="129"/>
      <c r="I8" s="129"/>
      <c r="J8" s="129"/>
      <c r="K8" s="202">
        <f>K9</f>
        <v>65921.759999999995</v>
      </c>
      <c r="L8" s="129"/>
      <c r="M8" s="202">
        <f t="shared" ref="M8" si="0">M9</f>
        <v>120657.1</v>
      </c>
      <c r="N8" s="129"/>
      <c r="O8" s="202">
        <f t="shared" ref="O8" si="1">O9</f>
        <v>120657.1</v>
      </c>
      <c r="P8" s="129"/>
      <c r="Q8" s="202">
        <f t="shared" ref="Q8" si="2">Q9</f>
        <v>120657.1</v>
      </c>
      <c r="R8" s="129"/>
      <c r="S8" s="200">
        <f>Q8/K8</f>
        <v>1.8303076252818495</v>
      </c>
      <c r="T8" s="132"/>
      <c r="U8" s="200">
        <f>Q8/O8</f>
        <v>1</v>
      </c>
      <c r="V8" s="132"/>
    </row>
    <row r="9" spans="1:22" x14ac:dyDescent="0.25">
      <c r="A9" s="201" t="s">
        <v>157</v>
      </c>
      <c r="B9" s="129"/>
      <c r="C9" s="129"/>
      <c r="D9" s="129"/>
      <c r="E9" s="129"/>
      <c r="F9" s="129"/>
      <c r="G9" s="129"/>
      <c r="H9" s="129"/>
      <c r="I9" s="129"/>
      <c r="J9" s="129"/>
      <c r="K9" s="202">
        <f>K10+K12</f>
        <v>65921.759999999995</v>
      </c>
      <c r="L9" s="129"/>
      <c r="M9" s="202">
        <f t="shared" ref="M9" si="3">M10+M12</f>
        <v>120657.1</v>
      </c>
      <c r="N9" s="129"/>
      <c r="O9" s="202">
        <f t="shared" ref="O9" si="4">O10+O12</f>
        <v>120657.1</v>
      </c>
      <c r="P9" s="129"/>
      <c r="Q9" s="202">
        <f t="shared" ref="Q9" si="5">Q10+Q12</f>
        <v>120657.1</v>
      </c>
      <c r="R9" s="129"/>
      <c r="S9" s="200">
        <f t="shared" ref="S9:S20" si="6">Q9/K9</f>
        <v>1.8303076252818495</v>
      </c>
      <c r="T9" s="132"/>
      <c r="U9" s="200">
        <f t="shared" ref="U9:U20" si="7">Q9/O9</f>
        <v>1</v>
      </c>
      <c r="V9" s="132"/>
    </row>
    <row r="10" spans="1:22" x14ac:dyDescent="0.25">
      <c r="A10" s="219" t="s">
        <v>471</v>
      </c>
      <c r="B10" s="129"/>
      <c r="C10" s="129"/>
      <c r="D10" s="129"/>
      <c r="E10" s="129"/>
      <c r="F10" s="129"/>
      <c r="G10" s="129"/>
      <c r="H10" s="129"/>
      <c r="I10" s="129"/>
      <c r="J10" s="129"/>
      <c r="K10" s="202">
        <f>K11</f>
        <v>0</v>
      </c>
      <c r="L10" s="129"/>
      <c r="M10" s="202">
        <f t="shared" ref="M9:M12" si="8">M11</f>
        <v>120657.1</v>
      </c>
      <c r="N10" s="129"/>
      <c r="O10" s="202">
        <f t="shared" ref="O9:O12" si="9">O11</f>
        <v>120657.1</v>
      </c>
      <c r="P10" s="129"/>
      <c r="Q10" s="202">
        <f t="shared" ref="Q9:Q12" si="10">Q11</f>
        <v>120657.1</v>
      </c>
      <c r="R10" s="129"/>
      <c r="S10" s="200">
        <v>0</v>
      </c>
      <c r="T10" s="132"/>
      <c r="U10" s="200">
        <f t="shared" si="7"/>
        <v>1</v>
      </c>
      <c r="V10" s="132"/>
    </row>
    <row r="11" spans="1:22" x14ac:dyDescent="0.25">
      <c r="A11" s="220" t="s">
        <v>470</v>
      </c>
      <c r="B11" s="129"/>
      <c r="C11" s="129"/>
      <c r="D11" s="129"/>
      <c r="E11" s="129"/>
      <c r="F11" s="129"/>
      <c r="G11" s="129"/>
      <c r="H11" s="129"/>
      <c r="I11" s="129"/>
      <c r="J11" s="129"/>
      <c r="K11" s="203">
        <v>0</v>
      </c>
      <c r="L11" s="129"/>
      <c r="M11" s="203">
        <v>120657.1</v>
      </c>
      <c r="N11" s="129"/>
      <c r="O11" s="203">
        <v>120657.1</v>
      </c>
      <c r="P11" s="129"/>
      <c r="Q11" s="203">
        <v>120657.1</v>
      </c>
      <c r="R11" s="129"/>
      <c r="S11" s="204">
        <v>0</v>
      </c>
      <c r="T11" s="132"/>
      <c r="U11" s="204">
        <f t="shared" si="7"/>
        <v>1</v>
      </c>
      <c r="V11" s="132"/>
    </row>
    <row r="12" spans="1:22" x14ac:dyDescent="0.25">
      <c r="A12" s="219" t="s">
        <v>475</v>
      </c>
      <c r="B12" s="129"/>
      <c r="C12" s="129"/>
      <c r="D12" s="129"/>
      <c r="E12" s="129"/>
      <c r="F12" s="129"/>
      <c r="G12" s="129"/>
      <c r="H12" s="129"/>
      <c r="I12" s="129"/>
      <c r="J12" s="129"/>
      <c r="K12" s="202">
        <f>K13</f>
        <v>65921.759999999995</v>
      </c>
      <c r="L12" s="129"/>
      <c r="M12" s="202">
        <f t="shared" ref="M12" si="11">M13</f>
        <v>0</v>
      </c>
      <c r="N12" s="129"/>
      <c r="O12" s="202">
        <f t="shared" ref="O12" si="12">O13</f>
        <v>0</v>
      </c>
      <c r="P12" s="129"/>
      <c r="Q12" s="202">
        <f t="shared" ref="Q12" si="13">Q13</f>
        <v>0</v>
      </c>
      <c r="R12" s="129"/>
      <c r="S12" s="200">
        <f t="shared" si="6"/>
        <v>0</v>
      </c>
      <c r="T12" s="132"/>
      <c r="U12" s="200">
        <v>0</v>
      </c>
      <c r="V12" s="132"/>
    </row>
    <row r="13" spans="1:22" x14ac:dyDescent="0.25">
      <c r="A13" s="220" t="s">
        <v>474</v>
      </c>
      <c r="B13" s="129"/>
      <c r="C13" s="129"/>
      <c r="D13" s="129"/>
      <c r="E13" s="129"/>
      <c r="F13" s="129"/>
      <c r="G13" s="129"/>
      <c r="H13" s="129"/>
      <c r="I13" s="129"/>
      <c r="J13" s="129"/>
      <c r="K13" s="203">
        <v>65921.759999999995</v>
      </c>
      <c r="L13" s="129"/>
      <c r="M13" s="203">
        <v>0</v>
      </c>
      <c r="N13" s="129"/>
      <c r="O13" s="203">
        <v>0</v>
      </c>
      <c r="P13" s="129"/>
      <c r="Q13" s="203">
        <v>0</v>
      </c>
      <c r="R13" s="129"/>
      <c r="S13" s="204">
        <f t="shared" si="6"/>
        <v>0</v>
      </c>
      <c r="T13" s="132"/>
      <c r="U13" s="204">
        <v>0</v>
      </c>
      <c r="V13" s="132"/>
    </row>
    <row r="14" spans="1:22" x14ac:dyDescent="0.25">
      <c r="A14" s="201" t="s">
        <v>158</v>
      </c>
      <c r="B14" s="129"/>
      <c r="C14" s="129"/>
      <c r="D14" s="129"/>
      <c r="E14" s="129"/>
      <c r="F14" s="129"/>
      <c r="G14" s="129"/>
      <c r="H14" s="129"/>
      <c r="I14" s="129"/>
      <c r="J14" s="129"/>
      <c r="K14" s="202">
        <f>K15</f>
        <v>66029.600000000006</v>
      </c>
      <c r="L14" s="129"/>
      <c r="M14" s="202">
        <f t="shared" ref="M14" si="14">M15</f>
        <v>285631.5</v>
      </c>
      <c r="N14" s="129"/>
      <c r="O14" s="202">
        <f t="shared" ref="O14" si="15">O15</f>
        <v>285631.5</v>
      </c>
      <c r="P14" s="129"/>
      <c r="Q14" s="202">
        <f t="shared" ref="Q14" si="16">Q15</f>
        <v>186686.7</v>
      </c>
      <c r="R14" s="129"/>
      <c r="S14" s="200">
        <f t="shared" si="6"/>
        <v>2.827318354192665</v>
      </c>
      <c r="T14" s="132"/>
      <c r="U14" s="200">
        <f t="shared" si="7"/>
        <v>0.65359282852206435</v>
      </c>
      <c r="V14" s="132"/>
    </row>
    <row r="15" spans="1:22" x14ac:dyDescent="0.25">
      <c r="A15" s="201" t="s">
        <v>159</v>
      </c>
      <c r="B15" s="129"/>
      <c r="C15" s="129"/>
      <c r="D15" s="129"/>
      <c r="E15" s="129"/>
      <c r="F15" s="129"/>
      <c r="G15" s="129"/>
      <c r="H15" s="129"/>
      <c r="I15" s="129"/>
      <c r="J15" s="129"/>
      <c r="K15" s="202">
        <f>K16+K18</f>
        <v>66029.600000000006</v>
      </c>
      <c r="L15" s="129"/>
      <c r="M15" s="202">
        <f t="shared" ref="M15" si="17">M16+M18</f>
        <v>285631.5</v>
      </c>
      <c r="N15" s="129"/>
      <c r="O15" s="202">
        <f t="shared" ref="O15" si="18">O16+O18</f>
        <v>285631.5</v>
      </c>
      <c r="P15" s="129"/>
      <c r="Q15" s="202">
        <f t="shared" ref="Q15" si="19">Q16+Q18</f>
        <v>186686.7</v>
      </c>
      <c r="R15" s="129"/>
      <c r="S15" s="200">
        <f t="shared" si="6"/>
        <v>2.827318354192665</v>
      </c>
      <c r="T15" s="132"/>
      <c r="U15" s="200">
        <f t="shared" si="7"/>
        <v>0.65359282852206435</v>
      </c>
      <c r="V15" s="132"/>
    </row>
    <row r="16" spans="1:22" ht="14.45" customHeight="1" x14ac:dyDescent="0.25">
      <c r="A16" s="201" t="s">
        <v>160</v>
      </c>
      <c r="B16" s="129"/>
      <c r="C16" s="129"/>
      <c r="D16" s="129"/>
      <c r="E16" s="129"/>
      <c r="F16" s="129"/>
      <c r="G16" s="129"/>
      <c r="H16" s="129"/>
      <c r="I16" s="129"/>
      <c r="J16" s="129"/>
      <c r="K16" s="202">
        <f>K17</f>
        <v>66029.600000000006</v>
      </c>
      <c r="L16" s="129"/>
      <c r="M16" s="202">
        <f t="shared" ref="M16" si="20">M17</f>
        <v>219701.5</v>
      </c>
      <c r="N16" s="129"/>
      <c r="O16" s="202">
        <f t="shared" ref="O16" si="21">O17</f>
        <v>219701.5</v>
      </c>
      <c r="P16" s="129"/>
      <c r="Q16" s="202">
        <f t="shared" ref="Q16" si="22">Q17</f>
        <v>186686.7</v>
      </c>
      <c r="R16" s="129"/>
      <c r="S16" s="200">
        <f t="shared" si="6"/>
        <v>2.827318354192665</v>
      </c>
      <c r="T16" s="132"/>
      <c r="U16" s="200">
        <f t="shared" si="7"/>
        <v>0.84972883662605858</v>
      </c>
      <c r="V16" s="132"/>
    </row>
    <row r="17" spans="1:22" x14ac:dyDescent="0.25">
      <c r="A17" s="129" t="s">
        <v>161</v>
      </c>
      <c r="B17" s="129"/>
      <c r="C17" s="129"/>
      <c r="D17" s="129"/>
      <c r="E17" s="129"/>
      <c r="F17" s="129"/>
      <c r="G17" s="129"/>
      <c r="H17" s="129"/>
      <c r="I17" s="129"/>
      <c r="J17" s="129"/>
      <c r="K17" s="203">
        <v>66029.600000000006</v>
      </c>
      <c r="L17" s="129"/>
      <c r="M17" s="203">
        <f>99044.4+120657.1</f>
        <v>219701.5</v>
      </c>
      <c r="N17" s="129"/>
      <c r="O17" s="203">
        <f>99044.4+120657.1</f>
        <v>219701.5</v>
      </c>
      <c r="P17" s="129"/>
      <c r="Q17" s="203">
        <f>66029.6+120657.1</f>
        <v>186686.7</v>
      </c>
      <c r="R17" s="129"/>
      <c r="S17" s="204">
        <f t="shared" si="6"/>
        <v>2.827318354192665</v>
      </c>
      <c r="T17" s="132"/>
      <c r="U17" s="204">
        <f t="shared" si="7"/>
        <v>0.84972883662605858</v>
      </c>
      <c r="V17" s="132"/>
    </row>
    <row r="18" spans="1:22" ht="14.45" customHeight="1" x14ac:dyDescent="0.25">
      <c r="A18" s="201" t="s">
        <v>472</v>
      </c>
      <c r="B18" s="129"/>
      <c r="C18" s="129"/>
      <c r="D18" s="129"/>
      <c r="E18" s="129"/>
      <c r="F18" s="129"/>
      <c r="G18" s="129"/>
      <c r="H18" s="129"/>
      <c r="I18" s="129"/>
      <c r="J18" s="129"/>
      <c r="K18" s="202">
        <f>K19</f>
        <v>0</v>
      </c>
      <c r="L18" s="129"/>
      <c r="M18" s="202">
        <f t="shared" ref="M18" si="23">M19</f>
        <v>65930</v>
      </c>
      <c r="N18" s="129"/>
      <c r="O18" s="202">
        <f t="shared" ref="O18" si="24">O19</f>
        <v>65930</v>
      </c>
      <c r="P18" s="129"/>
      <c r="Q18" s="202">
        <f t="shared" ref="Q18" si="25">Q19</f>
        <v>0</v>
      </c>
      <c r="R18" s="129"/>
      <c r="S18" s="200">
        <v>0</v>
      </c>
      <c r="T18" s="132"/>
      <c r="U18" s="200">
        <f t="shared" si="7"/>
        <v>0</v>
      </c>
      <c r="V18" s="132"/>
    </row>
    <row r="19" spans="1:22" x14ac:dyDescent="0.25">
      <c r="A19" s="129" t="s">
        <v>473</v>
      </c>
      <c r="B19" s="129"/>
      <c r="C19" s="129"/>
      <c r="D19" s="129"/>
      <c r="E19" s="129"/>
      <c r="F19" s="129"/>
      <c r="G19" s="129"/>
      <c r="H19" s="129"/>
      <c r="I19" s="129"/>
      <c r="J19" s="129"/>
      <c r="K19" s="203">
        <v>0</v>
      </c>
      <c r="L19" s="129"/>
      <c r="M19" s="203">
        <v>65930</v>
      </c>
      <c r="N19" s="129"/>
      <c r="O19" s="203">
        <v>65930</v>
      </c>
      <c r="P19" s="129"/>
      <c r="Q19" s="203">
        <v>0</v>
      </c>
      <c r="R19" s="129"/>
      <c r="S19" s="204">
        <v>0</v>
      </c>
      <c r="T19" s="132"/>
      <c r="U19" s="204">
        <f t="shared" si="7"/>
        <v>0</v>
      </c>
      <c r="V19" s="132"/>
    </row>
    <row r="20" spans="1:22" x14ac:dyDescent="0.25">
      <c r="A20" s="191" t="s">
        <v>152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92">
        <f>K8-K14</f>
        <v>-107.84000000001106</v>
      </c>
      <c r="L20" s="129"/>
      <c r="M20" s="192">
        <f>M8-M14</f>
        <v>-164974.39999999999</v>
      </c>
      <c r="N20" s="129"/>
      <c r="O20" s="192">
        <f>O8-O14</f>
        <v>-164974.39999999999</v>
      </c>
      <c r="P20" s="129"/>
      <c r="Q20" s="192">
        <f>Q8-Q14</f>
        <v>-66029.600000000006</v>
      </c>
      <c r="R20" s="129"/>
      <c r="S20" s="190">
        <f t="shared" si="6"/>
        <v>612.29228486640613</v>
      </c>
      <c r="T20" s="132"/>
      <c r="U20" s="190">
        <f t="shared" si="7"/>
        <v>0.40024149201330633</v>
      </c>
      <c r="V20" s="132"/>
    </row>
  </sheetData>
  <mergeCells count="108">
    <mergeCell ref="S19:T19"/>
    <mergeCell ref="U19:V19"/>
    <mergeCell ref="A12:J12"/>
    <mergeCell ref="K12:L12"/>
    <mergeCell ref="M12:N12"/>
    <mergeCell ref="O12:P12"/>
    <mergeCell ref="Q12:R12"/>
    <mergeCell ref="S12:T12"/>
    <mergeCell ref="U12:V12"/>
    <mergeCell ref="A13:J13"/>
    <mergeCell ref="K13:L13"/>
    <mergeCell ref="M13:N13"/>
    <mergeCell ref="O13:P13"/>
    <mergeCell ref="Q13:R13"/>
    <mergeCell ref="S13:T13"/>
    <mergeCell ref="U13:V13"/>
    <mergeCell ref="A19:J19"/>
    <mergeCell ref="K19:L19"/>
    <mergeCell ref="M19:N19"/>
    <mergeCell ref="O19:P19"/>
    <mergeCell ref="Q19:R19"/>
    <mergeCell ref="A18:J18"/>
    <mergeCell ref="K18:L18"/>
    <mergeCell ref="M18:N18"/>
    <mergeCell ref="O18:P18"/>
    <mergeCell ref="Q18:R18"/>
    <mergeCell ref="S18:T18"/>
    <mergeCell ref="U18:V18"/>
    <mergeCell ref="S20:T20"/>
    <mergeCell ref="U20:V20"/>
    <mergeCell ref="U17:V17"/>
    <mergeCell ref="A17:J17"/>
    <mergeCell ref="K17:L17"/>
    <mergeCell ref="M17:N17"/>
    <mergeCell ref="O17:P17"/>
    <mergeCell ref="Q17:R17"/>
    <mergeCell ref="S17:T17"/>
    <mergeCell ref="A20:J20"/>
    <mergeCell ref="K20:L20"/>
    <mergeCell ref="M20:N20"/>
    <mergeCell ref="O20:P20"/>
    <mergeCell ref="Q20:R20"/>
    <mergeCell ref="S16:T16"/>
    <mergeCell ref="U16:V16"/>
    <mergeCell ref="U15:V15"/>
    <mergeCell ref="A15:J15"/>
    <mergeCell ref="K15:L15"/>
    <mergeCell ref="M15:N15"/>
    <mergeCell ref="O15:P15"/>
    <mergeCell ref="Q15:R15"/>
    <mergeCell ref="S15:T15"/>
    <mergeCell ref="A16:J16"/>
    <mergeCell ref="K16:L16"/>
    <mergeCell ref="M16:N16"/>
    <mergeCell ref="O16:P16"/>
    <mergeCell ref="Q16:R16"/>
    <mergeCell ref="U14:V14"/>
    <mergeCell ref="A14:J14"/>
    <mergeCell ref="K14:L14"/>
    <mergeCell ref="M14:N14"/>
    <mergeCell ref="O14:P14"/>
    <mergeCell ref="Q14:R14"/>
    <mergeCell ref="S14:T14"/>
    <mergeCell ref="U10:V10"/>
    <mergeCell ref="A11:J11"/>
    <mergeCell ref="K11:L11"/>
    <mergeCell ref="M11:N11"/>
    <mergeCell ref="O11:P11"/>
    <mergeCell ref="Q11:R11"/>
    <mergeCell ref="S11:T11"/>
    <mergeCell ref="U11:V11"/>
    <mergeCell ref="A10:J10"/>
    <mergeCell ref="K10:L10"/>
    <mergeCell ref="M10:N10"/>
    <mergeCell ref="O10:P10"/>
    <mergeCell ref="Q10:R10"/>
    <mergeCell ref="S10:T10"/>
    <mergeCell ref="Q7:R7"/>
    <mergeCell ref="S9:T9"/>
    <mergeCell ref="U9:V9"/>
    <mergeCell ref="A8:J8"/>
    <mergeCell ref="K8:L8"/>
    <mergeCell ref="M8:N8"/>
    <mergeCell ref="O8:P8"/>
    <mergeCell ref="Q8:R8"/>
    <mergeCell ref="A9:J9"/>
    <mergeCell ref="K9:L9"/>
    <mergeCell ref="M9:N9"/>
    <mergeCell ref="O9:P9"/>
    <mergeCell ref="Q9:R9"/>
    <mergeCell ref="S8:T8"/>
    <mergeCell ref="U8:V8"/>
    <mergeCell ref="S7:T7"/>
    <mergeCell ref="U7:V7"/>
    <mergeCell ref="A3:V3"/>
    <mergeCell ref="A4:V4"/>
    <mergeCell ref="A5:V5"/>
    <mergeCell ref="A6:J6"/>
    <mergeCell ref="K6:L6"/>
    <mergeCell ref="M6:N6"/>
    <mergeCell ref="O6:P6"/>
    <mergeCell ref="Q6:R6"/>
    <mergeCell ref="S6:T6"/>
    <mergeCell ref="U6:V6"/>
    <mergeCell ref="A7:J7"/>
    <mergeCell ref="K7:L7"/>
    <mergeCell ref="M7:N7"/>
    <mergeCell ref="O7:P7"/>
  </mergeCells>
  <pageMargins left="0.25" right="0.25" top="0.75" bottom="0.75" header="0.3" footer="0.3"/>
  <pageSetup paperSize="9" scale="7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10"/>
  <sheetViews>
    <sheetView workbookViewId="0">
      <selection activeCell="G6" sqref="G6:N6"/>
    </sheetView>
  </sheetViews>
  <sheetFormatPr defaultRowHeight="15" x14ac:dyDescent="0.25"/>
  <cols>
    <col min="19" max="21" width="12" bestFit="1" customWidth="1"/>
  </cols>
  <sheetData>
    <row r="1" spans="1:18" ht="14.45" x14ac:dyDescent="0.3">
      <c r="A1" s="8" t="s">
        <v>128</v>
      </c>
    </row>
    <row r="3" spans="1:18" ht="17.45" x14ac:dyDescent="0.3">
      <c r="A3" s="175" t="s">
        <v>162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</row>
    <row r="4" spans="1:18" ht="14.45" x14ac:dyDescent="0.3">
      <c r="A4" s="205" t="s">
        <v>451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</row>
    <row r="5" spans="1:18" x14ac:dyDescent="0.25">
      <c r="A5" s="176" t="s">
        <v>0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</row>
    <row r="6" spans="1:18" x14ac:dyDescent="0.25">
      <c r="A6" s="156" t="s">
        <v>163</v>
      </c>
      <c r="B6" s="129"/>
      <c r="C6" s="129"/>
      <c r="D6" s="129"/>
      <c r="E6" s="129"/>
      <c r="F6" s="129"/>
      <c r="G6" s="156" t="s">
        <v>466</v>
      </c>
      <c r="H6" s="156"/>
      <c r="I6" s="206" t="s">
        <v>449</v>
      </c>
      <c r="J6" s="206"/>
      <c r="K6" s="206" t="s">
        <v>450</v>
      </c>
      <c r="L6" s="206"/>
      <c r="M6" s="206" t="s">
        <v>452</v>
      </c>
      <c r="N6" s="206"/>
      <c r="O6" s="156" t="s">
        <v>154</v>
      </c>
      <c r="P6" s="129"/>
      <c r="Q6" s="156" t="s">
        <v>155</v>
      </c>
      <c r="R6" s="129"/>
    </row>
    <row r="7" spans="1:18" x14ac:dyDescent="0.25">
      <c r="A7" s="156" t="s">
        <v>0</v>
      </c>
      <c r="B7" s="129"/>
      <c r="C7" s="129"/>
      <c r="D7" s="129"/>
      <c r="E7" s="129"/>
      <c r="F7" s="129"/>
      <c r="G7" s="156" t="s">
        <v>123</v>
      </c>
      <c r="H7" s="129"/>
      <c r="I7" s="156" t="s">
        <v>124</v>
      </c>
      <c r="J7" s="129"/>
      <c r="K7" s="156" t="s">
        <v>125</v>
      </c>
      <c r="L7" s="129"/>
      <c r="M7" s="156" t="s">
        <v>126</v>
      </c>
      <c r="N7" s="129"/>
      <c r="O7" s="156" t="s">
        <v>143</v>
      </c>
      <c r="P7" s="129"/>
      <c r="Q7" s="156" t="s">
        <v>144</v>
      </c>
      <c r="R7" s="129"/>
    </row>
    <row r="8" spans="1:18" ht="14.45" x14ac:dyDescent="0.3">
      <c r="A8" s="173" t="s">
        <v>164</v>
      </c>
      <c r="B8" s="129"/>
      <c r="C8" s="129"/>
      <c r="D8" s="129"/>
      <c r="E8" s="129"/>
      <c r="F8" s="129"/>
      <c r="G8" s="174">
        <f>G9</f>
        <v>10094954.890000001</v>
      </c>
      <c r="H8" s="129"/>
      <c r="I8" s="174">
        <f t="shared" ref="I8:I9" si="0">I9</f>
        <v>33929395.030000001</v>
      </c>
      <c r="J8" s="129"/>
      <c r="K8" s="174">
        <f t="shared" ref="K8:K9" si="1">K9</f>
        <v>33929395.030000001</v>
      </c>
      <c r="L8" s="129"/>
      <c r="M8" s="174">
        <f t="shared" ref="M8:M9" si="2">M9</f>
        <v>16050611.289999999</v>
      </c>
      <c r="N8" s="129"/>
      <c r="O8" s="171">
        <f>M8/G8</f>
        <v>1.589963646682526</v>
      </c>
      <c r="P8" s="132"/>
      <c r="Q8" s="171">
        <f>M8/K8</f>
        <v>0.47305916524029457</v>
      </c>
      <c r="R8" s="132"/>
    </row>
    <row r="9" spans="1:18" x14ac:dyDescent="0.25">
      <c r="A9" s="209" t="s">
        <v>165</v>
      </c>
      <c r="B9" s="210"/>
      <c r="C9" s="210"/>
      <c r="D9" s="210"/>
      <c r="E9" s="210"/>
      <c r="F9" s="210"/>
      <c r="G9" s="211">
        <f>G10</f>
        <v>10094954.890000001</v>
      </c>
      <c r="H9" s="210"/>
      <c r="I9" s="211">
        <f t="shared" si="0"/>
        <v>33929395.030000001</v>
      </c>
      <c r="J9" s="210"/>
      <c r="K9" s="211">
        <f t="shared" si="1"/>
        <v>33929395.030000001</v>
      </c>
      <c r="L9" s="210"/>
      <c r="M9" s="211">
        <f t="shared" si="2"/>
        <v>16050611.289999999</v>
      </c>
      <c r="N9" s="210"/>
      <c r="O9" s="207">
        <f t="shared" ref="O9:O10" si="3">M9/G9</f>
        <v>1.589963646682526</v>
      </c>
      <c r="P9" s="208"/>
      <c r="Q9" s="207">
        <f t="shared" ref="Q9:Q10" si="4">M9/K9</f>
        <v>0.47305916524029457</v>
      </c>
      <c r="R9" s="208"/>
    </row>
    <row r="10" spans="1:18" ht="14.45" customHeight="1" x14ac:dyDescent="0.25">
      <c r="A10" s="214" t="s">
        <v>166</v>
      </c>
      <c r="B10" s="215"/>
      <c r="C10" s="215"/>
      <c r="D10" s="215"/>
      <c r="E10" s="215"/>
      <c r="F10" s="215"/>
      <c r="G10" s="216">
        <v>10094954.890000001</v>
      </c>
      <c r="H10" s="215"/>
      <c r="I10" s="216">
        <v>33929395.030000001</v>
      </c>
      <c r="J10" s="215"/>
      <c r="K10" s="216">
        <v>33929395.030000001</v>
      </c>
      <c r="L10" s="215"/>
      <c r="M10" s="216">
        <v>16050611.289999999</v>
      </c>
      <c r="N10" s="215"/>
      <c r="O10" s="212">
        <f t="shared" si="3"/>
        <v>1.589963646682526</v>
      </c>
      <c r="P10" s="213"/>
      <c r="Q10" s="212">
        <f t="shared" si="4"/>
        <v>0.47305916524029457</v>
      </c>
      <c r="R10" s="213"/>
    </row>
  </sheetData>
  <mergeCells count="38">
    <mergeCell ref="Q10:R10"/>
    <mergeCell ref="A10:F10"/>
    <mergeCell ref="G10:H10"/>
    <mergeCell ref="I10:J10"/>
    <mergeCell ref="K10:L10"/>
    <mergeCell ref="M10:N10"/>
    <mergeCell ref="O10:P10"/>
    <mergeCell ref="A9:F9"/>
    <mergeCell ref="G9:H9"/>
    <mergeCell ref="I9:J9"/>
    <mergeCell ref="K9:L9"/>
    <mergeCell ref="M9:N9"/>
    <mergeCell ref="O9:P9"/>
    <mergeCell ref="Q9:R9"/>
    <mergeCell ref="Q7:R7"/>
    <mergeCell ref="A8:F8"/>
    <mergeCell ref="G8:H8"/>
    <mergeCell ref="I8:J8"/>
    <mergeCell ref="K8:L8"/>
    <mergeCell ref="M8:N8"/>
    <mergeCell ref="O8:P8"/>
    <mergeCell ref="Q8:R8"/>
    <mergeCell ref="A7:F7"/>
    <mergeCell ref="G7:H7"/>
    <mergeCell ref="I7:J7"/>
    <mergeCell ref="K7:L7"/>
    <mergeCell ref="M7:N7"/>
    <mergeCell ref="O7:P7"/>
    <mergeCell ref="A3:R3"/>
    <mergeCell ref="A4:R4"/>
    <mergeCell ref="A5:R5"/>
    <mergeCell ref="A6:F6"/>
    <mergeCell ref="G6:H6"/>
    <mergeCell ref="I6:J6"/>
    <mergeCell ref="K6:L6"/>
    <mergeCell ref="M6:N6"/>
    <mergeCell ref="O6:P6"/>
    <mergeCell ref="Q6:R6"/>
  </mergeCells>
  <pageMargins left="0.25" right="0.25" top="0.75" bottom="0.75" header="0.3" footer="0.3"/>
  <pageSetup paperSize="9" scale="8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62"/>
  <sheetViews>
    <sheetView workbookViewId="0">
      <selection activeCell="M40" sqref="M40"/>
    </sheetView>
  </sheetViews>
  <sheetFormatPr defaultRowHeight="15" x14ac:dyDescent="0.25"/>
  <cols>
    <col min="1" max="1" width="62.140625" customWidth="1"/>
    <col min="2" max="2" width="19.28515625" bestFit="1" customWidth="1"/>
    <col min="3" max="3" width="17" bestFit="1" customWidth="1"/>
    <col min="4" max="4" width="16.85546875" bestFit="1" customWidth="1"/>
    <col min="5" max="5" width="19.28515625" bestFit="1" customWidth="1"/>
    <col min="6" max="7" width="17.5703125" customWidth="1"/>
    <col min="9" max="9" width="13.7109375" bestFit="1" customWidth="1"/>
  </cols>
  <sheetData>
    <row r="1" spans="1:9" ht="14.45" x14ac:dyDescent="0.3">
      <c r="A1" s="8" t="s">
        <v>128</v>
      </c>
    </row>
    <row r="3" spans="1:9" ht="17.45" x14ac:dyDescent="0.3">
      <c r="A3" s="175" t="s">
        <v>167</v>
      </c>
      <c r="B3" s="175"/>
      <c r="C3" s="175"/>
      <c r="D3" s="175"/>
      <c r="E3" s="175"/>
      <c r="F3" s="175"/>
      <c r="G3" s="175"/>
      <c r="H3" s="2"/>
    </row>
    <row r="4" spans="1:9" ht="14.45" x14ac:dyDescent="0.3">
      <c r="A4" s="176" t="s">
        <v>451</v>
      </c>
      <c r="B4" s="176"/>
      <c r="C4" s="176"/>
      <c r="D4" s="176"/>
      <c r="E4" s="176"/>
      <c r="F4" s="176"/>
      <c r="G4" s="176"/>
      <c r="H4" s="1"/>
    </row>
    <row r="6" spans="1:9" x14ac:dyDescent="0.25">
      <c r="A6" s="4" t="s">
        <v>139</v>
      </c>
      <c r="B6" s="16" t="s">
        <v>466</v>
      </c>
      <c r="C6" s="16" t="s">
        <v>449</v>
      </c>
      <c r="D6" s="16" t="s">
        <v>450</v>
      </c>
      <c r="E6" s="16" t="s">
        <v>452</v>
      </c>
      <c r="F6" s="16" t="s">
        <v>140</v>
      </c>
      <c r="G6" s="16" t="s">
        <v>141</v>
      </c>
      <c r="H6" s="13"/>
    </row>
    <row r="7" spans="1:9" ht="14.45" x14ac:dyDescent="0.3">
      <c r="A7" s="4" t="s">
        <v>168</v>
      </c>
      <c r="B7" s="4" t="s">
        <v>123</v>
      </c>
      <c r="C7" s="4" t="s">
        <v>124</v>
      </c>
      <c r="D7" s="4" t="s">
        <v>125</v>
      </c>
      <c r="E7" s="4" t="s">
        <v>126</v>
      </c>
      <c r="F7" s="4" t="s">
        <v>143</v>
      </c>
      <c r="G7" s="4" t="s">
        <v>144</v>
      </c>
      <c r="H7" s="13"/>
    </row>
    <row r="8" spans="1:9" ht="14.45" x14ac:dyDescent="0.3">
      <c r="A8" s="15" t="s">
        <v>169</v>
      </c>
      <c r="B8" s="108">
        <f>B9+B12+B15+B18+B21+B28+B31</f>
        <v>8377282.4000000004</v>
      </c>
      <c r="C8" s="108">
        <f t="shared" ref="C8:E8" si="0">C9+C12+C15+C18+C21+C28+C31</f>
        <v>34215026.530000001</v>
      </c>
      <c r="D8" s="108">
        <f t="shared" si="0"/>
        <v>34215026.530000001</v>
      </c>
      <c r="E8" s="108">
        <f t="shared" si="0"/>
        <v>16080638.419999998</v>
      </c>
      <c r="F8" s="6">
        <f>E8/B8</f>
        <v>1.9195531023282679</v>
      </c>
      <c r="G8" s="6">
        <f>E8/D8</f>
        <v>0.46998760634893472</v>
      </c>
      <c r="H8" s="13"/>
      <c r="I8" s="32"/>
    </row>
    <row r="9" spans="1:9" s="9" customFormat="1" x14ac:dyDescent="0.25">
      <c r="A9" s="105" t="s">
        <v>4</v>
      </c>
      <c r="B9" s="107">
        <f>B10+B11</f>
        <v>218777.01</v>
      </c>
      <c r="C9" s="107">
        <f t="shared" ref="C9:E9" si="1">C10+C11</f>
        <v>785672.01</v>
      </c>
      <c r="D9" s="107">
        <f t="shared" si="1"/>
        <v>785672.01</v>
      </c>
      <c r="E9" s="107">
        <f t="shared" si="1"/>
        <v>2837334</v>
      </c>
      <c r="F9" s="10">
        <f t="shared" ref="F9:F33" si="2">E9/B9</f>
        <v>12.969068367832616</v>
      </c>
      <c r="G9" s="10">
        <f t="shared" ref="G9:G33" si="3">E9/D9</f>
        <v>3.6113466737856679</v>
      </c>
      <c r="H9" s="106"/>
      <c r="I9" s="110"/>
    </row>
    <row r="10" spans="1:9" s="9" customFormat="1" x14ac:dyDescent="0.25">
      <c r="A10" s="105" t="s">
        <v>170</v>
      </c>
      <c r="B10" s="107">
        <v>39816.839999999997</v>
      </c>
      <c r="C10" s="107">
        <v>148602.53</v>
      </c>
      <c r="D10" s="107">
        <v>148602.53</v>
      </c>
      <c r="E10" s="107">
        <v>2710279.86</v>
      </c>
      <c r="F10" s="10">
        <f t="shared" si="2"/>
        <v>68.068682999454509</v>
      </c>
      <c r="G10" s="10">
        <f t="shared" si="3"/>
        <v>18.238450314405817</v>
      </c>
      <c r="H10" s="106"/>
    </row>
    <row r="11" spans="1:9" s="9" customFormat="1" ht="14.45" x14ac:dyDescent="0.3">
      <c r="A11" s="105" t="s">
        <v>5</v>
      </c>
      <c r="B11" s="107">
        <v>178960.17</v>
      </c>
      <c r="C11" s="107">
        <v>637069.48</v>
      </c>
      <c r="D11" s="107">
        <v>637069.48</v>
      </c>
      <c r="E11" s="107">
        <v>127054.14</v>
      </c>
      <c r="F11" s="10">
        <f t="shared" si="2"/>
        <v>0.70995764029504438</v>
      </c>
      <c r="G11" s="10">
        <f t="shared" si="3"/>
        <v>0.19943529550340414</v>
      </c>
      <c r="H11" s="106"/>
    </row>
    <row r="12" spans="1:9" s="9" customFormat="1" ht="14.45" x14ac:dyDescent="0.3">
      <c r="A12" s="105" t="s">
        <v>24</v>
      </c>
      <c r="B12" s="107">
        <f>B13</f>
        <v>22333.01</v>
      </c>
      <c r="C12" s="107">
        <f t="shared" ref="C12:E13" si="4">C13</f>
        <v>78270</v>
      </c>
      <c r="D12" s="107">
        <f t="shared" si="4"/>
        <v>78270</v>
      </c>
      <c r="E12" s="107">
        <f t="shared" si="4"/>
        <v>50012.88</v>
      </c>
      <c r="F12" s="10">
        <f t="shared" si="2"/>
        <v>2.2394151079500704</v>
      </c>
      <c r="G12" s="10">
        <f t="shared" si="3"/>
        <v>0.63897891912610194</v>
      </c>
      <c r="H12" s="106"/>
    </row>
    <row r="13" spans="1:9" s="9" customFormat="1" ht="14.45" x14ac:dyDescent="0.3">
      <c r="A13" s="105" t="s">
        <v>25</v>
      </c>
      <c r="B13" s="107">
        <f>B14</f>
        <v>22333.01</v>
      </c>
      <c r="C13" s="107">
        <f t="shared" si="4"/>
        <v>78270</v>
      </c>
      <c r="D13" s="107">
        <f t="shared" si="4"/>
        <v>78270</v>
      </c>
      <c r="E13" s="107">
        <f t="shared" si="4"/>
        <v>50012.88</v>
      </c>
      <c r="F13" s="10">
        <f t="shared" si="2"/>
        <v>2.2394151079500704</v>
      </c>
      <c r="G13" s="10">
        <f t="shared" si="3"/>
        <v>0.63897891912610194</v>
      </c>
      <c r="H13" s="106"/>
    </row>
    <row r="14" spans="1:9" s="9" customFormat="1" ht="14.45" x14ac:dyDescent="0.3">
      <c r="A14" s="105" t="s">
        <v>171</v>
      </c>
      <c r="B14" s="107">
        <v>22333.01</v>
      </c>
      <c r="C14" s="107">
        <v>78270</v>
      </c>
      <c r="D14" s="107">
        <v>78270</v>
      </c>
      <c r="E14" s="107">
        <v>50012.88</v>
      </c>
      <c r="F14" s="10">
        <f t="shared" si="2"/>
        <v>2.2394151079500704</v>
      </c>
      <c r="G14" s="10">
        <f t="shared" si="3"/>
        <v>0.63897891912610194</v>
      </c>
      <c r="H14" s="106"/>
    </row>
    <row r="15" spans="1:9" s="9" customFormat="1" ht="14.45" x14ac:dyDescent="0.3">
      <c r="A15" s="105" t="s">
        <v>36</v>
      </c>
      <c r="B15" s="107">
        <f>B16</f>
        <v>1346584.18</v>
      </c>
      <c r="C15" s="107">
        <f t="shared" ref="C15:E16" si="5">C16</f>
        <v>3187260</v>
      </c>
      <c r="D15" s="107">
        <f t="shared" si="5"/>
        <v>3187260</v>
      </c>
      <c r="E15" s="107">
        <f t="shared" si="5"/>
        <v>1452353.3</v>
      </c>
      <c r="F15" s="10">
        <f t="shared" si="2"/>
        <v>1.0785462368940055</v>
      </c>
      <c r="G15" s="10">
        <f t="shared" si="3"/>
        <v>0.45567456059436634</v>
      </c>
      <c r="H15" s="106"/>
    </row>
    <row r="16" spans="1:9" s="9" customFormat="1" ht="14.45" x14ac:dyDescent="0.3">
      <c r="A16" s="105" t="s">
        <v>37</v>
      </c>
      <c r="B16" s="107">
        <f>B17</f>
        <v>1346584.18</v>
      </c>
      <c r="C16" s="107">
        <f t="shared" si="5"/>
        <v>3187260</v>
      </c>
      <c r="D16" s="107">
        <f t="shared" si="5"/>
        <v>3187260</v>
      </c>
      <c r="E16" s="107">
        <f t="shared" si="5"/>
        <v>1452353.3</v>
      </c>
      <c r="F16" s="10">
        <f t="shared" si="2"/>
        <v>1.0785462368940055</v>
      </c>
      <c r="G16" s="10">
        <f t="shared" si="3"/>
        <v>0.45567456059436634</v>
      </c>
      <c r="H16" s="106"/>
    </row>
    <row r="17" spans="1:8" s="9" customFormat="1" ht="14.45" x14ac:dyDescent="0.3">
      <c r="A17" s="105" t="s">
        <v>172</v>
      </c>
      <c r="B17" s="107">
        <v>1346584.18</v>
      </c>
      <c r="C17" s="107">
        <v>3187260</v>
      </c>
      <c r="D17" s="107">
        <v>3187260</v>
      </c>
      <c r="E17" s="107">
        <v>1452353.3</v>
      </c>
      <c r="F17" s="10">
        <f t="shared" si="2"/>
        <v>1.0785462368940055</v>
      </c>
      <c r="G17" s="10">
        <f t="shared" si="3"/>
        <v>0.45567456059436634</v>
      </c>
      <c r="H17" s="106"/>
    </row>
    <row r="18" spans="1:8" s="9" customFormat="1" ht="14.45" x14ac:dyDescent="0.3">
      <c r="A18" s="105" t="s">
        <v>94</v>
      </c>
      <c r="B18" s="107">
        <f>B19</f>
        <v>830140.61</v>
      </c>
      <c r="C18" s="107">
        <f t="shared" ref="C18:E19" si="6">C19</f>
        <v>2432510</v>
      </c>
      <c r="D18" s="107">
        <f t="shared" si="6"/>
        <v>2432510</v>
      </c>
      <c r="E18" s="107">
        <f t="shared" si="6"/>
        <v>1137219.57</v>
      </c>
      <c r="F18" s="10">
        <f t="shared" si="2"/>
        <v>1.3699119839469125</v>
      </c>
      <c r="G18" s="10">
        <f t="shared" si="3"/>
        <v>0.46750869266724498</v>
      </c>
      <c r="H18" s="106"/>
    </row>
    <row r="19" spans="1:8" s="9" customFormat="1" ht="14.45" x14ac:dyDescent="0.3">
      <c r="A19" s="105" t="s">
        <v>95</v>
      </c>
      <c r="B19" s="107">
        <f>B20</f>
        <v>830140.61</v>
      </c>
      <c r="C19" s="107">
        <f t="shared" si="6"/>
        <v>2432510</v>
      </c>
      <c r="D19" s="107">
        <f t="shared" si="6"/>
        <v>2432510</v>
      </c>
      <c r="E19" s="107">
        <f t="shared" si="6"/>
        <v>1137219.57</v>
      </c>
      <c r="F19" s="10">
        <f t="shared" si="2"/>
        <v>1.3699119839469125</v>
      </c>
      <c r="G19" s="10">
        <f t="shared" si="3"/>
        <v>0.46750869266724498</v>
      </c>
      <c r="H19" s="106"/>
    </row>
    <row r="20" spans="1:8" s="9" customFormat="1" ht="14.45" x14ac:dyDescent="0.3">
      <c r="A20" s="105" t="s">
        <v>173</v>
      </c>
      <c r="B20" s="107">
        <v>830140.61</v>
      </c>
      <c r="C20" s="107">
        <v>2432510</v>
      </c>
      <c r="D20" s="107">
        <v>2432510</v>
      </c>
      <c r="E20" s="107">
        <v>1137219.57</v>
      </c>
      <c r="F20" s="10">
        <f t="shared" si="2"/>
        <v>1.3699119839469125</v>
      </c>
      <c r="G20" s="10">
        <f t="shared" si="3"/>
        <v>0.46750869266724498</v>
      </c>
      <c r="H20" s="106"/>
    </row>
    <row r="21" spans="1:8" s="9" customFormat="1" x14ac:dyDescent="0.25">
      <c r="A21" s="105" t="s">
        <v>110</v>
      </c>
      <c r="B21" s="107">
        <f>B22+B24+B26</f>
        <v>5876418.0800000001</v>
      </c>
      <c r="C21" s="107">
        <f t="shared" ref="C21:E21" si="7">C22+C24+C26</f>
        <v>27582777.420000002</v>
      </c>
      <c r="D21" s="107">
        <f t="shared" si="7"/>
        <v>27582777.420000002</v>
      </c>
      <c r="E21" s="107">
        <f t="shared" si="7"/>
        <v>10476974.879999999</v>
      </c>
      <c r="F21" s="10">
        <f t="shared" si="2"/>
        <v>1.7828845288693276</v>
      </c>
      <c r="G21" s="10">
        <f t="shared" si="3"/>
        <v>0.37983756024522924</v>
      </c>
      <c r="H21" s="106"/>
    </row>
    <row r="22" spans="1:8" s="9" customFormat="1" ht="14.45" x14ac:dyDescent="0.3">
      <c r="A22" s="105" t="s">
        <v>111</v>
      </c>
      <c r="B22" s="107">
        <f>B23</f>
        <v>711599.84</v>
      </c>
      <c r="C22" s="107">
        <f t="shared" ref="C22:E22" si="8">C23</f>
        <v>1676280</v>
      </c>
      <c r="D22" s="107">
        <f t="shared" si="8"/>
        <v>1676280</v>
      </c>
      <c r="E22" s="107">
        <f t="shared" si="8"/>
        <v>289361.28999999998</v>
      </c>
      <c r="F22" s="10">
        <f t="shared" si="2"/>
        <v>0.40663484410002115</v>
      </c>
      <c r="G22" s="10">
        <f t="shared" si="3"/>
        <v>0.17262109552103466</v>
      </c>
      <c r="H22" s="106"/>
    </row>
    <row r="23" spans="1:8" s="9" customFormat="1" ht="14.45" x14ac:dyDescent="0.3">
      <c r="A23" s="105" t="s">
        <v>174</v>
      </c>
      <c r="B23" s="107">
        <v>711599.84</v>
      </c>
      <c r="C23" s="107">
        <v>1676280</v>
      </c>
      <c r="D23" s="107">
        <v>1676280</v>
      </c>
      <c r="E23" s="107">
        <v>289361.28999999998</v>
      </c>
      <c r="F23" s="10">
        <f t="shared" si="2"/>
        <v>0.40663484410002115</v>
      </c>
      <c r="G23" s="10">
        <f t="shared" si="3"/>
        <v>0.17262109552103466</v>
      </c>
      <c r="H23" s="106"/>
    </row>
    <row r="24" spans="1:8" s="9" customFormat="1" ht="14.45" x14ac:dyDescent="0.3">
      <c r="A24" s="105" t="s">
        <v>112</v>
      </c>
      <c r="B24" s="107">
        <f>B25</f>
        <v>5164818.24</v>
      </c>
      <c r="C24" s="107">
        <f t="shared" ref="C24:E24" si="9">C25</f>
        <v>16113380</v>
      </c>
      <c r="D24" s="107">
        <f t="shared" si="9"/>
        <v>16113380</v>
      </c>
      <c r="E24" s="107">
        <f t="shared" si="9"/>
        <v>7607909.7699999996</v>
      </c>
      <c r="F24" s="10">
        <f t="shared" si="2"/>
        <v>1.4730256548195584</v>
      </c>
      <c r="G24" s="10">
        <f t="shared" si="3"/>
        <v>0.47214859762507927</v>
      </c>
      <c r="H24" s="106"/>
    </row>
    <row r="25" spans="1:8" s="9" customFormat="1" ht="14.45" x14ac:dyDescent="0.3">
      <c r="A25" s="105" t="s">
        <v>175</v>
      </c>
      <c r="B25" s="107">
        <v>5164818.24</v>
      </c>
      <c r="C25" s="107">
        <v>16113380</v>
      </c>
      <c r="D25" s="107">
        <v>16113380</v>
      </c>
      <c r="E25" s="107">
        <v>7607909.7699999996</v>
      </c>
      <c r="F25" s="10">
        <f t="shared" si="2"/>
        <v>1.4730256548195584</v>
      </c>
      <c r="G25" s="10">
        <f t="shared" si="3"/>
        <v>0.47214859762507927</v>
      </c>
      <c r="H25" s="106"/>
    </row>
    <row r="26" spans="1:8" s="9" customFormat="1" ht="14.45" x14ac:dyDescent="0.3">
      <c r="A26" s="105" t="s">
        <v>113</v>
      </c>
      <c r="B26" s="107">
        <f>B27</f>
        <v>0</v>
      </c>
      <c r="C26" s="107">
        <f t="shared" ref="C26:E26" si="10">C27</f>
        <v>9793117.4199999999</v>
      </c>
      <c r="D26" s="107">
        <f t="shared" si="10"/>
        <v>9793117.4199999999</v>
      </c>
      <c r="E26" s="107">
        <f t="shared" si="10"/>
        <v>2579703.8199999998</v>
      </c>
      <c r="F26" s="10">
        <v>0</v>
      </c>
      <c r="G26" s="10">
        <f t="shared" si="3"/>
        <v>0.26342008467412004</v>
      </c>
      <c r="H26" s="106"/>
    </row>
    <row r="27" spans="1:8" s="9" customFormat="1" ht="14.45" x14ac:dyDescent="0.3">
      <c r="A27" s="105" t="s">
        <v>176</v>
      </c>
      <c r="B27" s="107">
        <v>0</v>
      </c>
      <c r="C27" s="107">
        <v>9793117.4199999999</v>
      </c>
      <c r="D27" s="107">
        <v>9793117.4199999999</v>
      </c>
      <c r="E27" s="107">
        <v>2579703.8199999998</v>
      </c>
      <c r="F27" s="10">
        <v>0</v>
      </c>
      <c r="G27" s="10">
        <f t="shared" si="3"/>
        <v>0.26342008467412004</v>
      </c>
      <c r="H27" s="106"/>
    </row>
    <row r="28" spans="1:8" s="9" customFormat="1" ht="14.45" x14ac:dyDescent="0.3">
      <c r="A28" s="105" t="s">
        <v>115</v>
      </c>
      <c r="B28" s="107">
        <f>B29</f>
        <v>17107.75</v>
      </c>
      <c r="C28" s="107">
        <f t="shared" ref="C28:E29" si="11">C29</f>
        <v>27880</v>
      </c>
      <c r="D28" s="107">
        <f t="shared" si="11"/>
        <v>27880</v>
      </c>
      <c r="E28" s="107">
        <f t="shared" si="11"/>
        <v>6086.69</v>
      </c>
      <c r="F28" s="10">
        <f t="shared" si="2"/>
        <v>0.35578553579518052</v>
      </c>
      <c r="G28" s="10">
        <f t="shared" si="3"/>
        <v>0.21831743185078908</v>
      </c>
      <c r="H28" s="106"/>
    </row>
    <row r="29" spans="1:8" s="9" customFormat="1" ht="14.45" x14ac:dyDescent="0.3">
      <c r="A29" s="105" t="s">
        <v>116</v>
      </c>
      <c r="B29" s="107">
        <f>B30</f>
        <v>17107.75</v>
      </c>
      <c r="C29" s="107">
        <f t="shared" si="11"/>
        <v>27880</v>
      </c>
      <c r="D29" s="107">
        <f t="shared" si="11"/>
        <v>27880</v>
      </c>
      <c r="E29" s="107">
        <f t="shared" si="11"/>
        <v>6086.69</v>
      </c>
      <c r="F29" s="10">
        <f t="shared" si="2"/>
        <v>0.35578553579518052</v>
      </c>
      <c r="G29" s="10">
        <f t="shared" si="3"/>
        <v>0.21831743185078908</v>
      </c>
      <c r="H29" s="106"/>
    </row>
    <row r="30" spans="1:8" s="9" customFormat="1" ht="14.45" x14ac:dyDescent="0.3">
      <c r="A30" s="105" t="s">
        <v>177</v>
      </c>
      <c r="B30" s="107">
        <v>17107.75</v>
      </c>
      <c r="C30" s="107">
        <v>27880</v>
      </c>
      <c r="D30" s="107">
        <v>27880</v>
      </c>
      <c r="E30" s="107">
        <v>6086.69</v>
      </c>
      <c r="F30" s="10">
        <f t="shared" si="2"/>
        <v>0.35578553579518052</v>
      </c>
      <c r="G30" s="10">
        <f t="shared" si="3"/>
        <v>0.21831743185078908</v>
      </c>
      <c r="H30" s="106"/>
    </row>
    <row r="31" spans="1:8" s="9" customFormat="1" x14ac:dyDescent="0.25">
      <c r="A31" s="105" t="s">
        <v>179</v>
      </c>
      <c r="B31" s="107">
        <f>B32</f>
        <v>65921.759999999995</v>
      </c>
      <c r="C31" s="107">
        <f t="shared" ref="C31:E31" si="12">C32</f>
        <v>120657.1</v>
      </c>
      <c r="D31" s="107">
        <f t="shared" si="12"/>
        <v>120657.1</v>
      </c>
      <c r="E31" s="107">
        <f t="shared" si="12"/>
        <v>120657.1</v>
      </c>
      <c r="F31" s="127">
        <f t="shared" si="2"/>
        <v>1.8303076252818495</v>
      </c>
      <c r="G31" s="127">
        <f t="shared" si="3"/>
        <v>1</v>
      </c>
      <c r="H31" s="106"/>
    </row>
    <row r="32" spans="1:8" s="9" customFormat="1" x14ac:dyDescent="0.25">
      <c r="A32" s="105" t="s">
        <v>180</v>
      </c>
      <c r="B32" s="107">
        <f>B33</f>
        <v>65921.759999999995</v>
      </c>
      <c r="C32" s="107">
        <f t="shared" ref="C31:E33" si="13">C33</f>
        <v>120657.1</v>
      </c>
      <c r="D32" s="107">
        <f t="shared" si="13"/>
        <v>120657.1</v>
      </c>
      <c r="E32" s="107">
        <f t="shared" si="13"/>
        <v>120657.1</v>
      </c>
      <c r="F32" s="127">
        <f t="shared" si="2"/>
        <v>1.8303076252818495</v>
      </c>
      <c r="G32" s="127">
        <f t="shared" si="3"/>
        <v>1</v>
      </c>
      <c r="H32" s="106"/>
    </row>
    <row r="33" spans="1:9" s="9" customFormat="1" x14ac:dyDescent="0.25">
      <c r="A33" s="105" t="s">
        <v>181</v>
      </c>
      <c r="B33" s="107">
        <v>65921.759999999995</v>
      </c>
      <c r="C33" s="107">
        <v>120657.1</v>
      </c>
      <c r="D33" s="107">
        <v>120657.1</v>
      </c>
      <c r="E33" s="107">
        <v>120657.1</v>
      </c>
      <c r="F33" s="127">
        <f t="shared" si="2"/>
        <v>1.8303076252818495</v>
      </c>
      <c r="G33" s="127">
        <f t="shared" si="3"/>
        <v>1</v>
      </c>
      <c r="H33" s="106"/>
    </row>
    <row r="34" spans="1:9" ht="14.45" x14ac:dyDescent="0.3">
      <c r="A34" s="13" t="s">
        <v>0</v>
      </c>
      <c r="B34" s="13"/>
      <c r="C34" s="13" t="s">
        <v>0</v>
      </c>
      <c r="D34" s="13" t="s">
        <v>0</v>
      </c>
      <c r="E34" s="13" t="s">
        <v>0</v>
      </c>
      <c r="F34" s="111"/>
      <c r="G34" s="111"/>
      <c r="H34" s="13"/>
    </row>
    <row r="35" spans="1:9" ht="14.45" x14ac:dyDescent="0.3">
      <c r="A35" s="15" t="s">
        <v>178</v>
      </c>
      <c r="B35" s="108">
        <f>B36+B39+B42+B45+B48+B55+B58</f>
        <v>10160984.5</v>
      </c>
      <c r="C35" s="108">
        <f t="shared" ref="C35:E35" si="14">C36+C39+C42+C45+C48+C55+C58</f>
        <v>34215026.530000001</v>
      </c>
      <c r="D35" s="108">
        <f t="shared" si="14"/>
        <v>34215026.530000001</v>
      </c>
      <c r="E35" s="108">
        <f t="shared" si="14"/>
        <v>16237297.989999998</v>
      </c>
      <c r="F35" s="6">
        <f>E35/B35</f>
        <v>1.5980044049865443</v>
      </c>
      <c r="G35" s="6">
        <f>E35/D35</f>
        <v>0.47456628378654064</v>
      </c>
      <c r="H35" s="13"/>
      <c r="I35" s="32"/>
    </row>
    <row r="36" spans="1:9" s="9" customFormat="1" x14ac:dyDescent="0.25">
      <c r="A36" s="105" t="s">
        <v>4</v>
      </c>
      <c r="B36" s="107">
        <f>B37+B38</f>
        <v>294762.15000000002</v>
      </c>
      <c r="C36" s="107">
        <f t="shared" ref="C36:E36" si="15">C37+C38</f>
        <v>785672.01</v>
      </c>
      <c r="D36" s="107">
        <f t="shared" si="15"/>
        <v>785672.01</v>
      </c>
      <c r="E36" s="107">
        <f t="shared" si="15"/>
        <v>2741138.52</v>
      </c>
      <c r="F36" s="10">
        <f t="shared" ref="F36:F60" si="16">E36/B36</f>
        <v>9.2994928962215795</v>
      </c>
      <c r="G36" s="10">
        <f t="shared" ref="G36:G60" si="17">E36/D36</f>
        <v>3.4889094750874476</v>
      </c>
      <c r="H36" s="106"/>
      <c r="I36" s="110"/>
    </row>
    <row r="37" spans="1:9" s="9" customFormat="1" x14ac:dyDescent="0.25">
      <c r="A37" s="105" t="s">
        <v>170</v>
      </c>
      <c r="B37" s="107">
        <v>65887.58</v>
      </c>
      <c r="C37" s="107">
        <v>148602.53</v>
      </c>
      <c r="D37" s="107">
        <v>148602.53</v>
      </c>
      <c r="E37" s="107">
        <v>2581972.7400000002</v>
      </c>
      <c r="F37" s="10">
        <f t="shared" si="16"/>
        <v>39.187548548603544</v>
      </c>
      <c r="G37" s="10">
        <f t="shared" si="17"/>
        <v>17.375025445394506</v>
      </c>
      <c r="H37" s="106"/>
    </row>
    <row r="38" spans="1:9" s="9" customFormat="1" ht="14.45" x14ac:dyDescent="0.3">
      <c r="A38" s="105" t="s">
        <v>5</v>
      </c>
      <c r="B38" s="107">
        <v>228874.57</v>
      </c>
      <c r="C38" s="107">
        <v>637069.48</v>
      </c>
      <c r="D38" s="107">
        <v>637069.48</v>
      </c>
      <c r="E38" s="107">
        <v>159165.78</v>
      </c>
      <c r="F38" s="10">
        <f t="shared" si="16"/>
        <v>0.69542798048730359</v>
      </c>
      <c r="G38" s="10">
        <f t="shared" si="17"/>
        <v>0.24984053544677734</v>
      </c>
      <c r="H38" s="106"/>
    </row>
    <row r="39" spans="1:9" s="9" customFormat="1" ht="14.45" x14ac:dyDescent="0.3">
      <c r="A39" s="105" t="s">
        <v>24</v>
      </c>
      <c r="B39" s="107">
        <f>B40</f>
        <v>22333.01</v>
      </c>
      <c r="C39" s="107">
        <f t="shared" ref="C39:E40" si="18">C40</f>
        <v>78270</v>
      </c>
      <c r="D39" s="107">
        <f t="shared" si="18"/>
        <v>78270</v>
      </c>
      <c r="E39" s="107">
        <f t="shared" si="18"/>
        <v>49285.36</v>
      </c>
      <c r="F39" s="10">
        <f t="shared" si="16"/>
        <v>2.2068391139394108</v>
      </c>
      <c r="G39" s="10">
        <f t="shared" si="17"/>
        <v>0.62968391465440143</v>
      </c>
      <c r="H39" s="106"/>
    </row>
    <row r="40" spans="1:9" s="9" customFormat="1" ht="14.45" x14ac:dyDescent="0.3">
      <c r="A40" s="105" t="s">
        <v>25</v>
      </c>
      <c r="B40" s="107">
        <f>B41</f>
        <v>22333.01</v>
      </c>
      <c r="C40" s="107">
        <f t="shared" si="18"/>
        <v>78270</v>
      </c>
      <c r="D40" s="107">
        <f t="shared" si="18"/>
        <v>78270</v>
      </c>
      <c r="E40" s="107">
        <f t="shared" si="18"/>
        <v>49285.36</v>
      </c>
      <c r="F40" s="10">
        <f t="shared" si="16"/>
        <v>2.2068391139394108</v>
      </c>
      <c r="G40" s="10">
        <f t="shared" si="17"/>
        <v>0.62968391465440143</v>
      </c>
      <c r="H40" s="106"/>
    </row>
    <row r="41" spans="1:9" s="9" customFormat="1" ht="14.45" x14ac:dyDescent="0.3">
      <c r="A41" s="105" t="s">
        <v>171</v>
      </c>
      <c r="B41" s="107">
        <v>22333.01</v>
      </c>
      <c r="C41" s="107">
        <v>78270</v>
      </c>
      <c r="D41" s="107">
        <v>78270</v>
      </c>
      <c r="E41" s="107">
        <v>49285.36</v>
      </c>
      <c r="F41" s="10">
        <f t="shared" si="16"/>
        <v>2.2068391139394108</v>
      </c>
      <c r="G41" s="10">
        <f t="shared" si="17"/>
        <v>0.62968391465440143</v>
      </c>
      <c r="H41" s="106"/>
    </row>
    <row r="42" spans="1:9" s="9" customFormat="1" ht="14.45" x14ac:dyDescent="0.3">
      <c r="A42" s="105" t="s">
        <v>36</v>
      </c>
      <c r="B42" s="107">
        <f>B43</f>
        <v>1346584.18</v>
      </c>
      <c r="C42" s="107">
        <f t="shared" ref="C42:E43" si="19">C43</f>
        <v>3187260</v>
      </c>
      <c r="D42" s="107">
        <f t="shared" si="19"/>
        <v>3187260</v>
      </c>
      <c r="E42" s="107">
        <f t="shared" si="19"/>
        <v>1452353.3</v>
      </c>
      <c r="F42" s="10">
        <f t="shared" si="16"/>
        <v>1.0785462368940055</v>
      </c>
      <c r="G42" s="10">
        <f t="shared" si="17"/>
        <v>0.45567456059436634</v>
      </c>
      <c r="H42" s="106"/>
    </row>
    <row r="43" spans="1:9" s="9" customFormat="1" ht="14.45" x14ac:dyDescent="0.3">
      <c r="A43" s="105" t="s">
        <v>37</v>
      </c>
      <c r="B43" s="107">
        <f>B44</f>
        <v>1346584.18</v>
      </c>
      <c r="C43" s="107">
        <f t="shared" si="19"/>
        <v>3187260</v>
      </c>
      <c r="D43" s="107">
        <f t="shared" si="19"/>
        <v>3187260</v>
      </c>
      <c r="E43" s="107">
        <f t="shared" si="19"/>
        <v>1452353.3</v>
      </c>
      <c r="F43" s="10">
        <f t="shared" si="16"/>
        <v>1.0785462368940055</v>
      </c>
      <c r="G43" s="10">
        <f t="shared" si="17"/>
        <v>0.45567456059436634</v>
      </c>
      <c r="H43" s="106"/>
    </row>
    <row r="44" spans="1:9" s="9" customFormat="1" x14ac:dyDescent="0.25">
      <c r="A44" s="105" t="s">
        <v>172</v>
      </c>
      <c r="B44" s="107">
        <v>1346584.18</v>
      </c>
      <c r="C44" s="107">
        <v>3187260</v>
      </c>
      <c r="D44" s="107">
        <v>3187260</v>
      </c>
      <c r="E44" s="107">
        <v>1452353.3</v>
      </c>
      <c r="F44" s="10">
        <f t="shared" si="16"/>
        <v>1.0785462368940055</v>
      </c>
      <c r="G44" s="10">
        <f t="shared" si="17"/>
        <v>0.45567456059436634</v>
      </c>
      <c r="H44" s="106"/>
    </row>
    <row r="45" spans="1:9" s="9" customFormat="1" x14ac:dyDescent="0.25">
      <c r="A45" s="105" t="s">
        <v>94</v>
      </c>
      <c r="B45" s="107">
        <f>B46</f>
        <v>830140.61</v>
      </c>
      <c r="C45" s="107">
        <f t="shared" ref="C45:E46" si="20">C46</f>
        <v>2432510</v>
      </c>
      <c r="D45" s="107">
        <f t="shared" si="20"/>
        <v>2432510</v>
      </c>
      <c r="E45" s="107">
        <f t="shared" si="20"/>
        <v>1137219.57</v>
      </c>
      <c r="F45" s="10">
        <f t="shared" si="16"/>
        <v>1.3699119839469125</v>
      </c>
      <c r="G45" s="10">
        <f t="shared" si="17"/>
        <v>0.46750869266724498</v>
      </c>
      <c r="H45" s="106"/>
    </row>
    <row r="46" spans="1:9" s="9" customFormat="1" x14ac:dyDescent="0.25">
      <c r="A46" s="105" t="s">
        <v>95</v>
      </c>
      <c r="B46" s="107">
        <f>B47</f>
        <v>830140.61</v>
      </c>
      <c r="C46" s="107">
        <f t="shared" si="20"/>
        <v>2432510</v>
      </c>
      <c r="D46" s="107">
        <f t="shared" si="20"/>
        <v>2432510</v>
      </c>
      <c r="E46" s="107">
        <f t="shared" si="20"/>
        <v>1137219.57</v>
      </c>
      <c r="F46" s="10">
        <f t="shared" si="16"/>
        <v>1.3699119839469125</v>
      </c>
      <c r="G46" s="10">
        <f t="shared" si="17"/>
        <v>0.46750869266724498</v>
      </c>
      <c r="H46" s="106"/>
    </row>
    <row r="47" spans="1:9" s="9" customFormat="1" x14ac:dyDescent="0.25">
      <c r="A47" s="105" t="s">
        <v>173</v>
      </c>
      <c r="B47" s="107">
        <v>830140.61</v>
      </c>
      <c r="C47" s="107">
        <v>2432510</v>
      </c>
      <c r="D47" s="107">
        <v>2432510</v>
      </c>
      <c r="E47" s="107">
        <v>1137219.57</v>
      </c>
      <c r="F47" s="10">
        <f t="shared" si="16"/>
        <v>1.3699119839469125</v>
      </c>
      <c r="G47" s="10">
        <f t="shared" si="17"/>
        <v>0.46750869266724498</v>
      </c>
      <c r="H47" s="106"/>
    </row>
    <row r="48" spans="1:9" s="9" customFormat="1" x14ac:dyDescent="0.25">
      <c r="A48" s="105" t="s">
        <v>110</v>
      </c>
      <c r="B48" s="107">
        <f>B49+B51+B53</f>
        <v>7584135.04</v>
      </c>
      <c r="C48" s="107">
        <f t="shared" ref="C48:E48" si="21">C49+C51+C53</f>
        <v>27582777.420000002</v>
      </c>
      <c r="D48" s="107">
        <f t="shared" si="21"/>
        <v>27582777.420000002</v>
      </c>
      <c r="E48" s="107">
        <f t="shared" si="21"/>
        <v>10730557.449999999</v>
      </c>
      <c r="F48" s="10">
        <f t="shared" si="16"/>
        <v>1.4148689855079373</v>
      </c>
      <c r="G48" s="10">
        <f t="shared" si="17"/>
        <v>0.38903107133146703</v>
      </c>
      <c r="H48" s="106"/>
    </row>
    <row r="49" spans="1:9" s="9" customFormat="1" x14ac:dyDescent="0.25">
      <c r="A49" s="105" t="s">
        <v>111</v>
      </c>
      <c r="B49" s="107">
        <f>B50</f>
        <v>714159.35</v>
      </c>
      <c r="C49" s="107">
        <f t="shared" ref="C49:E49" si="22">C50</f>
        <v>1676280</v>
      </c>
      <c r="D49" s="107">
        <f t="shared" si="22"/>
        <v>1676280</v>
      </c>
      <c r="E49" s="107">
        <f t="shared" si="22"/>
        <v>289361.28999999998</v>
      </c>
      <c r="F49" s="10">
        <f t="shared" si="16"/>
        <v>0.40517748594903924</v>
      </c>
      <c r="G49" s="10">
        <f t="shared" si="17"/>
        <v>0.17262109552103466</v>
      </c>
      <c r="H49" s="106"/>
    </row>
    <row r="50" spans="1:9" s="9" customFormat="1" x14ac:dyDescent="0.25">
      <c r="A50" s="105" t="s">
        <v>174</v>
      </c>
      <c r="B50" s="107">
        <v>714159.35</v>
      </c>
      <c r="C50" s="107">
        <v>1676280</v>
      </c>
      <c r="D50" s="107">
        <v>1676280</v>
      </c>
      <c r="E50" s="107">
        <v>289361.28999999998</v>
      </c>
      <c r="F50" s="10">
        <f t="shared" si="16"/>
        <v>0.40517748594903924</v>
      </c>
      <c r="G50" s="10">
        <f t="shared" si="17"/>
        <v>0.17262109552103466</v>
      </c>
      <c r="H50" s="106"/>
      <c r="I50" s="110"/>
    </row>
    <row r="51" spans="1:9" s="9" customFormat="1" x14ac:dyDescent="0.25">
      <c r="A51" s="105" t="s">
        <v>112</v>
      </c>
      <c r="B51" s="107">
        <f>B52</f>
        <v>6869975.6900000004</v>
      </c>
      <c r="C51" s="107">
        <f t="shared" ref="C51:E51" si="23">C52</f>
        <v>16113380</v>
      </c>
      <c r="D51" s="107">
        <f t="shared" si="23"/>
        <v>16113380</v>
      </c>
      <c r="E51" s="107">
        <f t="shared" si="23"/>
        <v>7861492.3399999999</v>
      </c>
      <c r="F51" s="10">
        <f t="shared" si="16"/>
        <v>1.144326078394027</v>
      </c>
      <c r="G51" s="10">
        <f t="shared" si="17"/>
        <v>0.48788598915931974</v>
      </c>
      <c r="H51" s="106"/>
    </row>
    <row r="52" spans="1:9" s="9" customFormat="1" x14ac:dyDescent="0.25">
      <c r="A52" s="105" t="s">
        <v>175</v>
      </c>
      <c r="B52" s="107">
        <v>6869975.6900000004</v>
      </c>
      <c r="C52" s="107">
        <v>16113380</v>
      </c>
      <c r="D52" s="107">
        <v>16113380</v>
      </c>
      <c r="E52" s="107">
        <v>7861492.3399999999</v>
      </c>
      <c r="F52" s="10">
        <f t="shared" si="16"/>
        <v>1.144326078394027</v>
      </c>
      <c r="G52" s="10">
        <f t="shared" si="17"/>
        <v>0.48788598915931974</v>
      </c>
      <c r="H52" s="106"/>
      <c r="I52" s="110"/>
    </row>
    <row r="53" spans="1:9" s="9" customFormat="1" x14ac:dyDescent="0.25">
      <c r="A53" s="105" t="s">
        <v>113</v>
      </c>
      <c r="B53" s="107">
        <f>B54</f>
        <v>0</v>
      </c>
      <c r="C53" s="107">
        <f t="shared" ref="C53:E53" si="24">C54</f>
        <v>9793117.4199999999</v>
      </c>
      <c r="D53" s="107">
        <f t="shared" si="24"/>
        <v>9793117.4199999999</v>
      </c>
      <c r="E53" s="107">
        <f t="shared" si="24"/>
        <v>2579703.8199999998</v>
      </c>
      <c r="F53" s="10">
        <v>0</v>
      </c>
      <c r="G53" s="10">
        <f t="shared" si="17"/>
        <v>0.26342008467412004</v>
      </c>
      <c r="H53" s="106"/>
    </row>
    <row r="54" spans="1:9" s="9" customFormat="1" x14ac:dyDescent="0.25">
      <c r="A54" s="105" t="s">
        <v>176</v>
      </c>
      <c r="B54" s="107">
        <v>0</v>
      </c>
      <c r="C54" s="107">
        <v>9793117.4199999999</v>
      </c>
      <c r="D54" s="107">
        <v>9793117.4199999999</v>
      </c>
      <c r="E54" s="107">
        <v>2579703.8199999998</v>
      </c>
      <c r="F54" s="10">
        <v>0</v>
      </c>
      <c r="G54" s="10">
        <f t="shared" si="17"/>
        <v>0.26342008467412004</v>
      </c>
      <c r="H54" s="106"/>
    </row>
    <row r="55" spans="1:9" s="9" customFormat="1" x14ac:dyDescent="0.25">
      <c r="A55" s="105" t="s">
        <v>115</v>
      </c>
      <c r="B55" s="107">
        <f>B56</f>
        <v>17107.75</v>
      </c>
      <c r="C55" s="107">
        <f t="shared" ref="C55:E56" si="25">C56</f>
        <v>27880</v>
      </c>
      <c r="D55" s="107">
        <f t="shared" si="25"/>
        <v>27880</v>
      </c>
      <c r="E55" s="107">
        <f t="shared" si="25"/>
        <v>6086.69</v>
      </c>
      <c r="F55" s="10">
        <f t="shared" si="16"/>
        <v>0.35578553579518052</v>
      </c>
      <c r="G55" s="10">
        <f t="shared" si="17"/>
        <v>0.21831743185078908</v>
      </c>
      <c r="H55" s="106"/>
    </row>
    <row r="56" spans="1:9" s="9" customFormat="1" x14ac:dyDescent="0.25">
      <c r="A56" s="105" t="s">
        <v>116</v>
      </c>
      <c r="B56" s="107">
        <f>B57</f>
        <v>17107.75</v>
      </c>
      <c r="C56" s="107">
        <f t="shared" si="25"/>
        <v>27880</v>
      </c>
      <c r="D56" s="107">
        <f t="shared" si="25"/>
        <v>27880</v>
      </c>
      <c r="E56" s="107">
        <f t="shared" si="25"/>
        <v>6086.69</v>
      </c>
      <c r="F56" s="10">
        <f t="shared" si="16"/>
        <v>0.35578553579518052</v>
      </c>
      <c r="G56" s="10">
        <f t="shared" si="17"/>
        <v>0.21831743185078908</v>
      </c>
      <c r="H56" s="106"/>
    </row>
    <row r="57" spans="1:9" s="9" customFormat="1" x14ac:dyDescent="0.25">
      <c r="A57" s="105" t="s">
        <v>177</v>
      </c>
      <c r="B57" s="107">
        <v>17107.75</v>
      </c>
      <c r="C57" s="107">
        <v>27880</v>
      </c>
      <c r="D57" s="107">
        <v>27880</v>
      </c>
      <c r="E57" s="107">
        <v>6086.69</v>
      </c>
      <c r="F57" s="10">
        <f t="shared" si="16"/>
        <v>0.35578553579518052</v>
      </c>
      <c r="G57" s="10">
        <f t="shared" si="17"/>
        <v>0.21831743185078908</v>
      </c>
      <c r="H57" s="106"/>
    </row>
    <row r="58" spans="1:9" s="9" customFormat="1" x14ac:dyDescent="0.25">
      <c r="A58" s="105" t="s">
        <v>179</v>
      </c>
      <c r="B58" s="107">
        <f>B59</f>
        <v>65921.759999999995</v>
      </c>
      <c r="C58" s="107">
        <f t="shared" ref="C57:E59" si="26">C59</f>
        <v>120657.1</v>
      </c>
      <c r="D58" s="107">
        <f t="shared" si="26"/>
        <v>120657.1</v>
      </c>
      <c r="E58" s="107">
        <f t="shared" si="26"/>
        <v>120657.1</v>
      </c>
      <c r="F58" s="10">
        <f t="shared" si="16"/>
        <v>1.8303076252818495</v>
      </c>
      <c r="G58" s="10">
        <f t="shared" si="17"/>
        <v>1</v>
      </c>
      <c r="H58" s="106"/>
    </row>
    <row r="59" spans="1:9" s="9" customFormat="1" x14ac:dyDescent="0.25">
      <c r="A59" s="105" t="s">
        <v>180</v>
      </c>
      <c r="B59" s="107">
        <f>B60</f>
        <v>65921.759999999995</v>
      </c>
      <c r="C59" s="107">
        <f t="shared" si="26"/>
        <v>120657.1</v>
      </c>
      <c r="D59" s="107">
        <f t="shared" si="26"/>
        <v>120657.1</v>
      </c>
      <c r="E59" s="107">
        <f t="shared" si="26"/>
        <v>120657.1</v>
      </c>
      <c r="F59" s="10">
        <f t="shared" si="16"/>
        <v>1.8303076252818495</v>
      </c>
      <c r="G59" s="10">
        <f t="shared" si="17"/>
        <v>1</v>
      </c>
      <c r="H59" s="106"/>
    </row>
    <row r="60" spans="1:9" s="9" customFormat="1" x14ac:dyDescent="0.25">
      <c r="A60" s="105" t="s">
        <v>181</v>
      </c>
      <c r="B60" s="107">
        <v>65921.759999999995</v>
      </c>
      <c r="C60" s="107">
        <v>120657.1</v>
      </c>
      <c r="D60" s="107">
        <v>120657.1</v>
      </c>
      <c r="E60" s="107">
        <v>120657.1</v>
      </c>
      <c r="F60" s="10">
        <f t="shared" si="16"/>
        <v>1.8303076252818495</v>
      </c>
      <c r="G60" s="10">
        <f t="shared" si="17"/>
        <v>1</v>
      </c>
      <c r="H60" s="106"/>
    </row>
    <row r="62" spans="1:9" x14ac:dyDescent="0.25">
      <c r="B62" s="32"/>
    </row>
  </sheetData>
  <mergeCells count="2">
    <mergeCell ref="A3:G3"/>
    <mergeCell ref="A4:G4"/>
  </mergeCells>
  <pageMargins left="0.25" right="0.25" top="0.75" bottom="0.75" header="0.3" footer="0.3"/>
  <pageSetup paperSize="9" scale="8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271"/>
  <sheetViews>
    <sheetView zoomScale="115" zoomScaleNormal="115" workbookViewId="0">
      <selection activeCell="J74" sqref="J74"/>
    </sheetView>
  </sheetViews>
  <sheetFormatPr defaultRowHeight="15" x14ac:dyDescent="0.25"/>
  <cols>
    <col min="1" max="1" width="5.5703125" style="39" customWidth="1"/>
    <col min="2" max="2" width="81.5703125" bestFit="1" customWidth="1"/>
    <col min="3" max="3" width="19.28515625" bestFit="1" customWidth="1"/>
    <col min="4" max="4" width="17" bestFit="1" customWidth="1"/>
    <col min="5" max="5" width="16.85546875" bestFit="1" customWidth="1"/>
    <col min="6" max="6" width="19.28515625" bestFit="1" customWidth="1"/>
    <col min="7" max="8" width="10.42578125" bestFit="1" customWidth="1"/>
    <col min="9" max="9" width="13.7109375" bestFit="1" customWidth="1"/>
    <col min="10" max="10" width="12.28515625" bestFit="1" customWidth="1"/>
  </cols>
  <sheetData>
    <row r="1" spans="1:9" ht="14.45" x14ac:dyDescent="0.3">
      <c r="A1" s="38" t="s">
        <v>128</v>
      </c>
    </row>
    <row r="3" spans="1:9" ht="17.45" x14ac:dyDescent="0.3">
      <c r="A3" s="175" t="s">
        <v>182</v>
      </c>
      <c r="B3" s="175"/>
      <c r="C3" s="175"/>
      <c r="D3" s="175"/>
      <c r="E3" s="175"/>
      <c r="F3" s="175"/>
      <c r="G3" s="175"/>
      <c r="H3" s="175"/>
      <c r="I3" s="2"/>
    </row>
    <row r="4" spans="1:9" ht="14.45" x14ac:dyDescent="0.3">
      <c r="A4" s="205" t="s">
        <v>451</v>
      </c>
      <c r="B4" s="176"/>
      <c r="C4" s="176"/>
      <c r="D4" s="176"/>
      <c r="E4" s="176"/>
      <c r="F4" s="176"/>
      <c r="G4" s="176"/>
      <c r="H4" s="176"/>
      <c r="I4" s="1"/>
    </row>
    <row r="5" spans="1:9" ht="14.45" x14ac:dyDescent="0.3">
      <c r="B5" s="13" t="s">
        <v>0</v>
      </c>
      <c r="C5" s="13"/>
      <c r="D5" s="13"/>
      <c r="E5" s="13"/>
      <c r="F5" s="13"/>
      <c r="G5" s="13"/>
      <c r="H5" s="1"/>
      <c r="I5" s="1"/>
    </row>
    <row r="6" spans="1:9" x14ac:dyDescent="0.25">
      <c r="A6" s="189" t="s">
        <v>139</v>
      </c>
      <c r="B6" s="189"/>
      <c r="C6" s="17" t="s">
        <v>466</v>
      </c>
      <c r="D6" s="17" t="s">
        <v>449</v>
      </c>
      <c r="E6" s="17" t="s">
        <v>450</v>
      </c>
      <c r="F6" s="17" t="s">
        <v>452</v>
      </c>
      <c r="G6" s="16" t="s">
        <v>140</v>
      </c>
      <c r="H6" s="16" t="s">
        <v>141</v>
      </c>
      <c r="I6" s="13"/>
    </row>
    <row r="7" spans="1:9" x14ac:dyDescent="0.25">
      <c r="A7" s="217" t="s">
        <v>183</v>
      </c>
      <c r="B7" s="217"/>
      <c r="C7" s="5" t="s">
        <v>123</v>
      </c>
      <c r="D7" s="5" t="s">
        <v>124</v>
      </c>
      <c r="E7" s="5" t="s">
        <v>125</v>
      </c>
      <c r="F7" s="5" t="s">
        <v>126</v>
      </c>
      <c r="G7" s="5" t="s">
        <v>143</v>
      </c>
      <c r="H7" s="5" t="s">
        <v>144</v>
      </c>
      <c r="I7" s="13"/>
    </row>
    <row r="8" spans="1:9" s="79" customFormat="1" ht="14.45" x14ac:dyDescent="0.3">
      <c r="A8" s="27">
        <v>6</v>
      </c>
      <c r="B8" s="27" t="s">
        <v>193</v>
      </c>
      <c r="C8" s="28">
        <f>C9+C26+C33+C40+C52+C73</f>
        <v>8310429.1099999994</v>
      </c>
      <c r="D8" s="28">
        <f>D9+D26+D33+D40+D52+D73</f>
        <v>34093039.430000007</v>
      </c>
      <c r="E8" s="28">
        <f>E9+E26+E33+E40+E52+E73</f>
        <v>34093039.430000007</v>
      </c>
      <c r="F8" s="28">
        <f>F9+F26+F33+F40+F52+F73</f>
        <v>15958539.109999999</v>
      </c>
      <c r="G8" s="77">
        <f>F8/C8</f>
        <v>1.9203026581138842</v>
      </c>
      <c r="H8" s="77">
        <f>F8/E8</f>
        <v>0.46808789643898274</v>
      </c>
      <c r="I8" s="112"/>
    </row>
    <row r="9" spans="1:9" s="79" customFormat="1" x14ac:dyDescent="0.25">
      <c r="A9" s="27">
        <v>63</v>
      </c>
      <c r="B9" s="29" t="s">
        <v>194</v>
      </c>
      <c r="C9" s="28">
        <f>C10+C15+C20</f>
        <v>711599.84</v>
      </c>
      <c r="D9" s="28">
        <v>11617999.950000001</v>
      </c>
      <c r="E9" s="28">
        <v>11617999.950000001</v>
      </c>
      <c r="F9" s="28">
        <f>F10+F15+F20</f>
        <v>3356611.11</v>
      </c>
      <c r="G9" s="77">
        <f t="shared" ref="G9:G72" si="0">F9/C9</f>
        <v>4.7169925024154029</v>
      </c>
      <c r="H9" s="77">
        <f t="shared" ref="H9:H72" si="1">F9/E9</f>
        <v>0.28891471203698876</v>
      </c>
      <c r="I9" s="78"/>
    </row>
    <row r="10" spans="1:9" s="79" customFormat="1" x14ac:dyDescent="0.25">
      <c r="A10" s="27">
        <v>634</v>
      </c>
      <c r="B10" s="29" t="s">
        <v>195</v>
      </c>
      <c r="C10" s="28">
        <f>C11+C13</f>
        <v>14354.32</v>
      </c>
      <c r="D10" s="28"/>
      <c r="E10" s="28"/>
      <c r="F10" s="28">
        <f>F11+F13</f>
        <v>507788.35</v>
      </c>
      <c r="G10" s="77">
        <f t="shared" si="0"/>
        <v>35.37529816807762</v>
      </c>
      <c r="H10" s="77">
        <v>0</v>
      </c>
      <c r="I10" s="78"/>
    </row>
    <row r="11" spans="1:9" s="82" customFormat="1" x14ac:dyDescent="0.25">
      <c r="A11" s="22">
        <v>6341</v>
      </c>
      <c r="B11" s="24" t="s">
        <v>195</v>
      </c>
      <c r="C11" s="23">
        <v>14354.32</v>
      </c>
      <c r="D11" s="23"/>
      <c r="E11" s="23"/>
      <c r="F11" s="23">
        <v>507788.35</v>
      </c>
      <c r="G11" s="80">
        <f t="shared" si="0"/>
        <v>35.37529816807762</v>
      </c>
      <c r="H11" s="80">
        <v>0</v>
      </c>
      <c r="I11" s="81"/>
    </row>
    <row r="12" spans="1:9" s="82" customFormat="1" hidden="1" x14ac:dyDescent="0.25">
      <c r="A12" s="22">
        <v>63414</v>
      </c>
      <c r="B12" s="24" t="s">
        <v>196</v>
      </c>
      <c r="C12" s="83">
        <v>901511.5</v>
      </c>
      <c r="D12" s="25"/>
      <c r="E12" s="25"/>
      <c r="F12" s="84">
        <v>736112.04</v>
      </c>
      <c r="G12" s="80">
        <f t="shared" si="0"/>
        <v>0.81653094830182427</v>
      </c>
      <c r="H12" s="80" t="e">
        <f t="shared" si="1"/>
        <v>#DIV/0!</v>
      </c>
      <c r="I12" s="81"/>
    </row>
    <row r="13" spans="1:9" s="82" customFormat="1" hidden="1" x14ac:dyDescent="0.25">
      <c r="A13" s="22">
        <v>6342</v>
      </c>
      <c r="B13" s="24" t="s">
        <v>197</v>
      </c>
      <c r="C13" s="83">
        <f>C14</f>
        <v>0</v>
      </c>
      <c r="D13" s="83"/>
      <c r="E13" s="83"/>
      <c r="F13" s="83">
        <f>F14</f>
        <v>0</v>
      </c>
      <c r="G13" s="80" t="e">
        <f t="shared" si="0"/>
        <v>#DIV/0!</v>
      </c>
      <c r="H13" s="80" t="e">
        <f t="shared" si="1"/>
        <v>#DIV/0!</v>
      </c>
      <c r="I13" s="81"/>
    </row>
    <row r="14" spans="1:9" s="82" customFormat="1" hidden="1" x14ac:dyDescent="0.25">
      <c r="A14" s="22">
        <v>63424</v>
      </c>
      <c r="B14" s="24" t="s">
        <v>198</v>
      </c>
      <c r="C14" s="83">
        <v>0</v>
      </c>
      <c r="D14" s="25"/>
      <c r="E14" s="25"/>
      <c r="F14" s="84">
        <v>0</v>
      </c>
      <c r="G14" s="80" t="e">
        <f t="shared" si="0"/>
        <v>#DIV/0!</v>
      </c>
      <c r="H14" s="80" t="e">
        <f t="shared" si="1"/>
        <v>#DIV/0!</v>
      </c>
      <c r="I14" s="81"/>
    </row>
    <row r="15" spans="1:9" s="79" customFormat="1" x14ac:dyDescent="0.25">
      <c r="A15" s="27">
        <v>636</v>
      </c>
      <c r="B15" s="29" t="s">
        <v>199</v>
      </c>
      <c r="C15" s="85">
        <f>C16+C18</f>
        <v>697245.52</v>
      </c>
      <c r="D15" s="85"/>
      <c r="E15" s="85"/>
      <c r="F15" s="85">
        <f>F16+F18</f>
        <v>269118.94</v>
      </c>
      <c r="G15" s="77">
        <f t="shared" si="0"/>
        <v>0.38597442691349237</v>
      </c>
      <c r="H15" s="77">
        <v>0</v>
      </c>
      <c r="I15" s="78"/>
    </row>
    <row r="16" spans="1:9" s="82" customFormat="1" x14ac:dyDescent="0.25">
      <c r="A16" s="22">
        <v>6361</v>
      </c>
      <c r="B16" s="24" t="s">
        <v>200</v>
      </c>
      <c r="C16" s="83">
        <v>697245.52</v>
      </c>
      <c r="D16" s="83"/>
      <c r="E16" s="83"/>
      <c r="F16" s="83">
        <v>269118.94</v>
      </c>
      <c r="G16" s="80">
        <f t="shared" si="0"/>
        <v>0.38597442691349237</v>
      </c>
      <c r="H16" s="80">
        <v>0</v>
      </c>
      <c r="I16" s="81"/>
    </row>
    <row r="17" spans="1:9" s="82" customFormat="1" hidden="1" x14ac:dyDescent="0.25">
      <c r="A17" s="22">
        <v>63612</v>
      </c>
      <c r="B17" s="24" t="s">
        <v>200</v>
      </c>
      <c r="C17" s="83">
        <v>7236617.54</v>
      </c>
      <c r="D17" s="84"/>
      <c r="E17" s="84"/>
      <c r="F17" s="84">
        <v>12544446.24</v>
      </c>
      <c r="G17" s="80">
        <f t="shared" si="0"/>
        <v>1.7334681804947232</v>
      </c>
      <c r="H17" s="80" t="e">
        <f t="shared" si="1"/>
        <v>#DIV/0!</v>
      </c>
      <c r="I17" s="81"/>
    </row>
    <row r="18" spans="1:9" s="82" customFormat="1" x14ac:dyDescent="0.25">
      <c r="A18" s="22">
        <v>6362</v>
      </c>
      <c r="B18" s="24" t="s">
        <v>201</v>
      </c>
      <c r="C18" s="83">
        <v>0</v>
      </c>
      <c r="D18" s="83"/>
      <c r="E18" s="83"/>
      <c r="F18" s="83">
        <v>0</v>
      </c>
      <c r="G18" s="80">
        <v>0</v>
      </c>
      <c r="H18" s="80">
        <v>0</v>
      </c>
      <c r="I18" s="81"/>
    </row>
    <row r="19" spans="1:9" s="82" customFormat="1" hidden="1" x14ac:dyDescent="0.25">
      <c r="A19" s="22">
        <v>63621</v>
      </c>
      <c r="B19" s="24" t="s">
        <v>201</v>
      </c>
      <c r="C19" s="83">
        <v>37500</v>
      </c>
      <c r="D19" s="25"/>
      <c r="E19" s="25"/>
      <c r="F19" s="84">
        <v>270000</v>
      </c>
      <c r="G19" s="80">
        <f t="shared" si="0"/>
        <v>7.2</v>
      </c>
      <c r="H19" s="80" t="e">
        <f t="shared" si="1"/>
        <v>#DIV/0!</v>
      </c>
      <c r="I19" s="81"/>
    </row>
    <row r="20" spans="1:9" s="79" customFormat="1" x14ac:dyDescent="0.25">
      <c r="A20" s="27">
        <v>638</v>
      </c>
      <c r="B20" s="29" t="s">
        <v>202</v>
      </c>
      <c r="C20" s="85">
        <f>C22+C21</f>
        <v>0</v>
      </c>
      <c r="D20" s="85"/>
      <c r="E20" s="85"/>
      <c r="F20" s="85">
        <f>F22+F21</f>
        <v>2579703.8199999998</v>
      </c>
      <c r="G20" s="77">
        <v>0</v>
      </c>
      <c r="H20" s="77">
        <v>0</v>
      </c>
      <c r="I20" s="78"/>
    </row>
    <row r="21" spans="1:9" s="82" customFormat="1" x14ac:dyDescent="0.25">
      <c r="A21" s="22">
        <v>6381</v>
      </c>
      <c r="B21" s="24" t="s">
        <v>203</v>
      </c>
      <c r="C21" s="83">
        <v>0</v>
      </c>
      <c r="D21" s="83"/>
      <c r="E21" s="83"/>
      <c r="F21" s="83">
        <v>734646.89</v>
      </c>
      <c r="G21" s="80">
        <v>0</v>
      </c>
      <c r="H21" s="80">
        <v>0</v>
      </c>
      <c r="I21" s="81"/>
    </row>
    <row r="22" spans="1:9" s="82" customFormat="1" x14ac:dyDescent="0.25">
      <c r="A22" s="22">
        <v>6382</v>
      </c>
      <c r="B22" s="24" t="s">
        <v>476</v>
      </c>
      <c r="C22" s="83">
        <v>0</v>
      </c>
      <c r="D22" s="83"/>
      <c r="E22" s="83"/>
      <c r="F22" s="83">
        <v>1845056.93</v>
      </c>
      <c r="G22" s="80">
        <v>0</v>
      </c>
      <c r="H22" s="80">
        <v>0</v>
      </c>
      <c r="I22" s="81"/>
    </row>
    <row r="23" spans="1:9" s="82" customFormat="1" ht="14.45" hidden="1" x14ac:dyDescent="0.3">
      <c r="A23" s="22">
        <v>63811</v>
      </c>
      <c r="B23" s="24" t="s">
        <v>203</v>
      </c>
      <c r="C23" s="83">
        <v>2543104</v>
      </c>
      <c r="D23" s="25">
        <v>1130381</v>
      </c>
      <c r="E23" s="25">
        <v>1130381</v>
      </c>
      <c r="F23" s="84">
        <v>112163.7</v>
      </c>
      <c r="G23" s="80">
        <f t="shared" si="0"/>
        <v>4.4105038567042482E-2</v>
      </c>
      <c r="H23" s="80">
        <f t="shared" si="1"/>
        <v>9.9226455504825367E-2</v>
      </c>
      <c r="I23" s="81"/>
    </row>
    <row r="24" spans="1:9" s="82" customFormat="1" ht="14.45" hidden="1" x14ac:dyDescent="0.3">
      <c r="A24" s="22">
        <v>6382</v>
      </c>
      <c r="B24" s="26" t="s">
        <v>204</v>
      </c>
      <c r="C24" s="25">
        <f>C25</f>
        <v>0</v>
      </c>
      <c r="D24" s="25">
        <f>D25</f>
        <v>0</v>
      </c>
      <c r="E24" s="25">
        <f>E25</f>
        <v>0</v>
      </c>
      <c r="F24" s="25">
        <f>F25</f>
        <v>0</v>
      </c>
      <c r="G24" s="80" t="e">
        <f t="shared" si="0"/>
        <v>#DIV/0!</v>
      </c>
      <c r="H24" s="80" t="e">
        <f t="shared" si="1"/>
        <v>#DIV/0!</v>
      </c>
      <c r="I24" s="81"/>
    </row>
    <row r="25" spans="1:9" s="82" customFormat="1" ht="14.45" hidden="1" x14ac:dyDescent="0.3">
      <c r="A25" s="22">
        <v>63821</v>
      </c>
      <c r="B25" s="26" t="s">
        <v>204</v>
      </c>
      <c r="C25" s="83"/>
      <c r="D25" s="25"/>
      <c r="E25" s="25"/>
      <c r="F25" s="84">
        <v>0</v>
      </c>
      <c r="G25" s="80" t="e">
        <f t="shared" si="0"/>
        <v>#DIV/0!</v>
      </c>
      <c r="H25" s="80" t="e">
        <f t="shared" si="1"/>
        <v>#DIV/0!</v>
      </c>
      <c r="I25" s="81"/>
    </row>
    <row r="26" spans="1:9" s="79" customFormat="1" x14ac:dyDescent="0.25">
      <c r="A26" s="27">
        <v>64</v>
      </c>
      <c r="B26" s="29" t="s">
        <v>205</v>
      </c>
      <c r="C26" s="85">
        <f>C27</f>
        <v>115.2</v>
      </c>
      <c r="D26" s="85">
        <v>920</v>
      </c>
      <c r="E26" s="85">
        <v>920</v>
      </c>
      <c r="F26" s="85">
        <f>F27</f>
        <v>139.47</v>
      </c>
      <c r="G26" s="77">
        <f t="shared" si="0"/>
        <v>1.2106770833333333</v>
      </c>
      <c r="H26" s="77">
        <f t="shared" si="1"/>
        <v>0.15159782608695652</v>
      </c>
      <c r="I26" s="78"/>
    </row>
    <row r="27" spans="1:9" s="79" customFormat="1" ht="14.45" x14ac:dyDescent="0.3">
      <c r="A27" s="66">
        <v>641</v>
      </c>
      <c r="B27" s="30" t="s">
        <v>206</v>
      </c>
      <c r="C27" s="71">
        <f>C28+C31</f>
        <v>115.2</v>
      </c>
      <c r="D27" s="71"/>
      <c r="E27" s="71"/>
      <c r="F27" s="71">
        <f>F28+F31</f>
        <v>139.47</v>
      </c>
      <c r="G27" s="77">
        <f t="shared" si="0"/>
        <v>1.2106770833333333</v>
      </c>
      <c r="H27" s="77">
        <v>0</v>
      </c>
      <c r="I27" s="78"/>
    </row>
    <row r="28" spans="1:9" s="82" customFormat="1" x14ac:dyDescent="0.25">
      <c r="A28" s="42">
        <v>6413</v>
      </c>
      <c r="B28" s="26" t="s">
        <v>207</v>
      </c>
      <c r="C28" s="51">
        <v>1.78</v>
      </c>
      <c r="D28" s="51"/>
      <c r="E28" s="51"/>
      <c r="F28" s="51">
        <v>139.47</v>
      </c>
      <c r="G28" s="80">
        <f t="shared" si="0"/>
        <v>78.353932584269657</v>
      </c>
      <c r="H28" s="80">
        <v>0</v>
      </c>
      <c r="I28" s="81"/>
    </row>
    <row r="29" spans="1:9" s="82" customFormat="1" ht="14.45" hidden="1" x14ac:dyDescent="0.3">
      <c r="A29" s="42" t="s">
        <v>208</v>
      </c>
      <c r="B29" s="26" t="s">
        <v>209</v>
      </c>
      <c r="C29" s="83">
        <v>33.46</v>
      </c>
      <c r="D29" s="57"/>
      <c r="E29" s="57"/>
      <c r="F29" s="84">
        <v>35.299999999999997</v>
      </c>
      <c r="G29" s="80">
        <f t="shared" si="0"/>
        <v>1.054991034070532</v>
      </c>
      <c r="H29" s="80" t="e">
        <f t="shared" si="1"/>
        <v>#DIV/0!</v>
      </c>
      <c r="I29" s="81"/>
    </row>
    <row r="30" spans="1:9" s="82" customFormat="1" ht="14.45" hidden="1" x14ac:dyDescent="0.3">
      <c r="A30" s="42">
        <v>64143</v>
      </c>
      <c r="B30" s="26" t="s">
        <v>210</v>
      </c>
      <c r="C30" s="83">
        <v>0</v>
      </c>
      <c r="D30" s="57"/>
      <c r="E30" s="57"/>
      <c r="F30" s="84">
        <v>0</v>
      </c>
      <c r="G30" s="80" t="e">
        <f t="shared" si="0"/>
        <v>#DIV/0!</v>
      </c>
      <c r="H30" s="80" t="e">
        <f t="shared" si="1"/>
        <v>#DIV/0!</v>
      </c>
      <c r="I30" s="81"/>
    </row>
    <row r="31" spans="1:9" s="82" customFormat="1" x14ac:dyDescent="0.25">
      <c r="A31" s="42">
        <v>6415</v>
      </c>
      <c r="B31" s="26" t="s">
        <v>211</v>
      </c>
      <c r="C31" s="51">
        <v>113.42</v>
      </c>
      <c r="D31" s="51"/>
      <c r="E31" s="51"/>
      <c r="F31" s="51">
        <v>0</v>
      </c>
      <c r="G31" s="80">
        <f t="shared" si="0"/>
        <v>0</v>
      </c>
      <c r="H31" s="80">
        <v>0</v>
      </c>
      <c r="I31" s="81"/>
    </row>
    <row r="32" spans="1:9" s="82" customFormat="1" ht="14.45" hidden="1" x14ac:dyDescent="0.3">
      <c r="A32" s="42">
        <v>64151</v>
      </c>
      <c r="B32" s="26" t="s">
        <v>212</v>
      </c>
      <c r="C32" s="83">
        <v>1170.96</v>
      </c>
      <c r="D32" s="57">
        <v>5000</v>
      </c>
      <c r="E32" s="57">
        <v>5000</v>
      </c>
      <c r="F32" s="84">
        <v>1367.53</v>
      </c>
      <c r="G32" s="80">
        <f t="shared" si="0"/>
        <v>1.1678708068593291</v>
      </c>
      <c r="H32" s="80">
        <f t="shared" si="1"/>
        <v>0.27350599999999997</v>
      </c>
      <c r="I32" s="81"/>
    </row>
    <row r="33" spans="1:9" s="79" customFormat="1" x14ac:dyDescent="0.25">
      <c r="A33" s="66">
        <v>65</v>
      </c>
      <c r="B33" s="30" t="s">
        <v>213</v>
      </c>
      <c r="C33" s="71">
        <f>C34</f>
        <v>846316.84</v>
      </c>
      <c r="D33" s="71">
        <v>2459060</v>
      </c>
      <c r="E33" s="71">
        <v>2459060</v>
      </c>
      <c r="F33" s="71">
        <f t="shared" ref="F33:F34" si="2">F34</f>
        <v>1141864.05</v>
      </c>
      <c r="G33" s="77">
        <f t="shared" si="0"/>
        <v>1.3492157972420826</v>
      </c>
      <c r="H33" s="77">
        <f t="shared" si="1"/>
        <v>0.46434981252999113</v>
      </c>
      <c r="I33" s="78"/>
    </row>
    <row r="34" spans="1:9" s="79" customFormat="1" ht="14.45" x14ac:dyDescent="0.3">
      <c r="A34" s="66">
        <v>652</v>
      </c>
      <c r="B34" s="30" t="s">
        <v>214</v>
      </c>
      <c r="C34" s="71">
        <f>C35</f>
        <v>846316.84</v>
      </c>
      <c r="D34" s="71"/>
      <c r="E34" s="71"/>
      <c r="F34" s="71">
        <f t="shared" si="2"/>
        <v>1141864.05</v>
      </c>
      <c r="G34" s="77">
        <f t="shared" si="0"/>
        <v>1.3492157972420826</v>
      </c>
      <c r="H34" s="77">
        <v>0</v>
      </c>
      <c r="I34" s="78"/>
    </row>
    <row r="35" spans="1:9" s="82" customFormat="1" ht="14.45" x14ac:dyDescent="0.3">
      <c r="A35" s="42">
        <v>6526</v>
      </c>
      <c r="B35" s="26" t="s">
        <v>215</v>
      </c>
      <c r="C35" s="51">
        <v>846316.84</v>
      </c>
      <c r="D35" s="51"/>
      <c r="E35" s="51"/>
      <c r="F35" s="51">
        <v>1141864.05</v>
      </c>
      <c r="G35" s="80">
        <f t="shared" si="0"/>
        <v>1.3492157972420826</v>
      </c>
      <c r="H35" s="80">
        <v>0</v>
      </c>
      <c r="I35" s="81"/>
    </row>
    <row r="36" spans="1:9" s="82" customFormat="1" ht="14.45" hidden="1" x14ac:dyDescent="0.3">
      <c r="A36" s="42">
        <v>65264</v>
      </c>
      <c r="B36" s="26" t="s">
        <v>216</v>
      </c>
      <c r="C36" s="23">
        <v>118278.69</v>
      </c>
      <c r="D36" s="57">
        <v>140000</v>
      </c>
      <c r="E36" s="57">
        <v>140000</v>
      </c>
      <c r="F36" s="25">
        <v>136807.9</v>
      </c>
      <c r="G36" s="86">
        <f t="shared" si="0"/>
        <v>1.1566572135690714</v>
      </c>
      <c r="H36" s="86">
        <f t="shared" si="1"/>
        <v>0.97719928571428571</v>
      </c>
    </row>
    <row r="37" spans="1:9" s="82" customFormat="1" ht="14.45" hidden="1" x14ac:dyDescent="0.3">
      <c r="A37" s="42">
        <v>65265</v>
      </c>
      <c r="B37" s="26" t="s">
        <v>217</v>
      </c>
      <c r="C37" s="23">
        <v>10774629.07</v>
      </c>
      <c r="D37" s="57">
        <v>15652000</v>
      </c>
      <c r="E37" s="57">
        <v>15652000</v>
      </c>
      <c r="F37" s="25">
        <v>12728712.140000001</v>
      </c>
      <c r="G37" s="86">
        <f t="shared" si="0"/>
        <v>1.1813596604862056</v>
      </c>
      <c r="H37" s="86">
        <f t="shared" si="1"/>
        <v>0.81323231152568365</v>
      </c>
    </row>
    <row r="38" spans="1:9" s="82" customFormat="1" ht="14.45" hidden="1" x14ac:dyDescent="0.3">
      <c r="A38" s="42">
        <v>65265</v>
      </c>
      <c r="B38" s="26" t="s">
        <v>218</v>
      </c>
      <c r="C38" s="23">
        <v>1666349.93</v>
      </c>
      <c r="D38" s="57">
        <v>2500000</v>
      </c>
      <c r="E38" s="57">
        <v>2500000</v>
      </c>
      <c r="F38" s="25">
        <v>2464951.46</v>
      </c>
      <c r="G38" s="86">
        <f t="shared" si="0"/>
        <v>1.4792519960078254</v>
      </c>
      <c r="H38" s="86">
        <f t="shared" si="1"/>
        <v>0.98598058399999999</v>
      </c>
    </row>
    <row r="39" spans="1:9" s="82" customFormat="1" ht="14.45" hidden="1" x14ac:dyDescent="0.3">
      <c r="A39" s="42">
        <v>65267</v>
      </c>
      <c r="B39" s="26" t="s">
        <v>219</v>
      </c>
      <c r="C39" s="23">
        <v>27214.37</v>
      </c>
      <c r="D39" s="57">
        <v>200000</v>
      </c>
      <c r="E39" s="57">
        <v>200000</v>
      </c>
      <c r="F39" s="25">
        <v>121879.8</v>
      </c>
      <c r="G39" s="86">
        <f t="shared" si="0"/>
        <v>4.4785089641979585</v>
      </c>
      <c r="H39" s="86">
        <f t="shared" si="1"/>
        <v>0.60939900000000002</v>
      </c>
    </row>
    <row r="40" spans="1:9" s="79" customFormat="1" x14ac:dyDescent="0.25">
      <c r="A40" s="66">
        <v>66</v>
      </c>
      <c r="B40" s="30" t="s">
        <v>220</v>
      </c>
      <c r="C40" s="71">
        <f>C41+C47</f>
        <v>1368610.43</v>
      </c>
      <c r="D40" s="71">
        <v>3261290</v>
      </c>
      <c r="E40" s="71">
        <v>3261290</v>
      </c>
      <c r="F40" s="71">
        <f>F41+F47</f>
        <v>1500964.7799999998</v>
      </c>
      <c r="G40" s="87">
        <f t="shared" si="0"/>
        <v>1.0967071031308739</v>
      </c>
      <c r="H40" s="87">
        <f t="shared" si="1"/>
        <v>0.46023652603724285</v>
      </c>
    </row>
    <row r="41" spans="1:9" s="79" customFormat="1" ht="14.45" x14ac:dyDescent="0.3">
      <c r="A41" s="66">
        <v>661</v>
      </c>
      <c r="B41" s="30" t="s">
        <v>221</v>
      </c>
      <c r="C41" s="71">
        <f>C42+C44</f>
        <v>1346277.42</v>
      </c>
      <c r="D41" s="71"/>
      <c r="E41" s="71"/>
      <c r="F41" s="71">
        <f>F42+F44</f>
        <v>1450951.9</v>
      </c>
      <c r="G41" s="87">
        <f t="shared" si="0"/>
        <v>1.0777510477743881</v>
      </c>
      <c r="H41" s="87">
        <v>0</v>
      </c>
    </row>
    <row r="42" spans="1:9" s="82" customFormat="1" ht="14.45" x14ac:dyDescent="0.3">
      <c r="A42" s="42">
        <v>6614</v>
      </c>
      <c r="B42" s="26" t="s">
        <v>222</v>
      </c>
      <c r="C42" s="51">
        <v>23023.38</v>
      </c>
      <c r="D42" s="51"/>
      <c r="E42" s="51"/>
      <c r="F42" s="51">
        <v>40793.51</v>
      </c>
      <c r="G42" s="86">
        <f t="shared" si="0"/>
        <v>1.7718297660899485</v>
      </c>
      <c r="H42" s="86">
        <v>0</v>
      </c>
    </row>
    <row r="43" spans="1:9" s="82" customFormat="1" ht="14.45" hidden="1" x14ac:dyDescent="0.3">
      <c r="A43" s="42">
        <v>66141</v>
      </c>
      <c r="B43" s="26" t="s">
        <v>223</v>
      </c>
      <c r="C43" s="83">
        <v>358175.4</v>
      </c>
      <c r="D43" s="57"/>
      <c r="E43" s="57"/>
      <c r="F43" s="84">
        <v>441165.11</v>
      </c>
      <c r="G43" s="86">
        <f t="shared" si="0"/>
        <v>1.231701311703707</v>
      </c>
      <c r="H43" s="86" t="e">
        <f t="shared" si="1"/>
        <v>#DIV/0!</v>
      </c>
    </row>
    <row r="44" spans="1:9" s="82" customFormat="1" x14ac:dyDescent="0.25">
      <c r="A44" s="42">
        <v>6615</v>
      </c>
      <c r="B44" s="26" t="s">
        <v>224</v>
      </c>
      <c r="C44" s="51">
        <v>1323254.04</v>
      </c>
      <c r="D44" s="51"/>
      <c r="E44" s="51"/>
      <c r="F44" s="51">
        <v>1410158.39</v>
      </c>
      <c r="G44" s="86">
        <f t="shared" si="0"/>
        <v>1.0656747286409192</v>
      </c>
      <c r="H44" s="86">
        <v>0</v>
      </c>
    </row>
    <row r="45" spans="1:9" s="82" customFormat="1" ht="14.45" hidden="1" x14ac:dyDescent="0.3">
      <c r="A45" s="42">
        <v>66151</v>
      </c>
      <c r="B45" s="26" t="s">
        <v>225</v>
      </c>
      <c r="C45" s="83">
        <v>10752657.9</v>
      </c>
      <c r="D45" s="57"/>
      <c r="E45" s="57"/>
      <c r="F45" s="84">
        <v>13238557.9</v>
      </c>
      <c r="G45" s="86">
        <f t="shared" si="0"/>
        <v>1.2311893508673795</v>
      </c>
      <c r="H45" s="86" t="e">
        <f t="shared" si="1"/>
        <v>#DIV/0!</v>
      </c>
    </row>
    <row r="46" spans="1:9" s="82" customFormat="1" ht="14.45" hidden="1" x14ac:dyDescent="0.3">
      <c r="A46" s="42">
        <v>66152</v>
      </c>
      <c r="B46" s="26" t="s">
        <v>226</v>
      </c>
      <c r="C46" s="83">
        <v>7975419.4000000004</v>
      </c>
      <c r="D46" s="57"/>
      <c r="E46" s="57"/>
      <c r="F46" s="84">
        <v>8226570.4199999999</v>
      </c>
      <c r="G46" s="86">
        <f t="shared" si="0"/>
        <v>1.0314906348373352</v>
      </c>
      <c r="H46" s="86" t="e">
        <f t="shared" si="1"/>
        <v>#DIV/0!</v>
      </c>
    </row>
    <row r="47" spans="1:9" s="79" customFormat="1" ht="14.45" x14ac:dyDescent="0.3">
      <c r="A47" s="66">
        <v>663</v>
      </c>
      <c r="B47" s="30" t="s">
        <v>227</v>
      </c>
      <c r="C47" s="71">
        <f>C48+C50</f>
        <v>22333.01</v>
      </c>
      <c r="D47" s="71"/>
      <c r="E47" s="71"/>
      <c r="F47" s="71">
        <f>F48+F50</f>
        <v>50012.88</v>
      </c>
      <c r="G47" s="87">
        <f t="shared" si="0"/>
        <v>2.2394151079500704</v>
      </c>
      <c r="H47" s="87">
        <v>0</v>
      </c>
    </row>
    <row r="48" spans="1:9" s="82" customFormat="1" x14ac:dyDescent="0.25">
      <c r="A48" s="42">
        <v>6631</v>
      </c>
      <c r="B48" s="26" t="s">
        <v>228</v>
      </c>
      <c r="C48" s="51">
        <v>21272.39</v>
      </c>
      <c r="D48" s="51"/>
      <c r="E48" s="51"/>
      <c r="F48" s="51">
        <v>45235.92</v>
      </c>
      <c r="G48" s="86">
        <f t="shared" si="0"/>
        <v>2.126508586952383</v>
      </c>
      <c r="H48" s="86">
        <v>0</v>
      </c>
    </row>
    <row r="49" spans="1:8" s="82" customFormat="1" ht="14.45" hidden="1" x14ac:dyDescent="0.3">
      <c r="A49" s="42">
        <v>66313</v>
      </c>
      <c r="B49" s="24" t="s">
        <v>229</v>
      </c>
      <c r="C49" s="23">
        <v>21868</v>
      </c>
      <c r="D49" s="57"/>
      <c r="E49" s="57"/>
      <c r="F49" s="25">
        <v>306457.65000000002</v>
      </c>
      <c r="G49" s="86">
        <f t="shared" si="0"/>
        <v>14.013977044082679</v>
      </c>
      <c r="H49" s="86" t="e">
        <f t="shared" si="1"/>
        <v>#DIV/0!</v>
      </c>
    </row>
    <row r="50" spans="1:8" s="82" customFormat="1" ht="14.45" x14ac:dyDescent="0.3">
      <c r="A50" s="42">
        <v>6632</v>
      </c>
      <c r="B50" s="26" t="s">
        <v>230</v>
      </c>
      <c r="C50" s="51">
        <v>1060.6199999999999</v>
      </c>
      <c r="D50" s="51"/>
      <c r="E50" s="51"/>
      <c r="F50" s="51">
        <v>4776.96</v>
      </c>
      <c r="G50" s="86">
        <f t="shared" si="0"/>
        <v>4.5039316626124348</v>
      </c>
      <c r="H50" s="86">
        <v>0</v>
      </c>
    </row>
    <row r="51" spans="1:8" s="82" customFormat="1" ht="14.45" hidden="1" x14ac:dyDescent="0.3">
      <c r="A51" s="42">
        <v>66323</v>
      </c>
      <c r="B51" s="26" t="s">
        <v>231</v>
      </c>
      <c r="C51" s="23">
        <v>389525.15</v>
      </c>
      <c r="D51" s="57">
        <v>50000</v>
      </c>
      <c r="E51" s="57">
        <v>50000</v>
      </c>
      <c r="F51" s="25">
        <v>77991.25</v>
      </c>
      <c r="G51" s="86">
        <f t="shared" si="0"/>
        <v>0.2002213464265401</v>
      </c>
      <c r="H51" s="86">
        <f t="shared" si="1"/>
        <v>1.559825</v>
      </c>
    </row>
    <row r="52" spans="1:8" s="79" customFormat="1" x14ac:dyDescent="0.25">
      <c r="A52" s="66">
        <v>67</v>
      </c>
      <c r="B52" s="30" t="s">
        <v>232</v>
      </c>
      <c r="C52" s="71">
        <f>C53+C61</f>
        <v>5383595.25</v>
      </c>
      <c r="D52" s="71">
        <v>16750449.48</v>
      </c>
      <c r="E52" s="71">
        <v>16750449.48</v>
      </c>
      <c r="F52" s="71">
        <f>F53+F61</f>
        <v>9957697.7699999996</v>
      </c>
      <c r="G52" s="87">
        <f t="shared" si="0"/>
        <v>1.8496371490780255</v>
      </c>
      <c r="H52" s="87">
        <f t="shared" si="1"/>
        <v>0.59447346663081901</v>
      </c>
    </row>
    <row r="53" spans="1:8" s="79" customFormat="1" ht="14.45" x14ac:dyDescent="0.3">
      <c r="A53" s="66">
        <v>671</v>
      </c>
      <c r="B53" s="30" t="s">
        <v>233</v>
      </c>
      <c r="C53" s="71">
        <f>C58+C54+C57</f>
        <v>218777.01</v>
      </c>
      <c r="D53" s="71"/>
      <c r="E53" s="71"/>
      <c r="F53" s="71">
        <f>F58+F54+F57</f>
        <v>2837334</v>
      </c>
      <c r="G53" s="87">
        <f t="shared" si="0"/>
        <v>12.969068367832616</v>
      </c>
      <c r="H53" s="87">
        <v>0</v>
      </c>
    </row>
    <row r="54" spans="1:8" s="82" customFormat="1" ht="14.45" x14ac:dyDescent="0.3">
      <c r="A54" s="42">
        <v>6711</v>
      </c>
      <c r="B54" s="26" t="s">
        <v>234</v>
      </c>
      <c r="C54" s="51">
        <v>39816.839999999997</v>
      </c>
      <c r="D54" s="51"/>
      <c r="E54" s="51"/>
      <c r="F54" s="51">
        <v>626193.35</v>
      </c>
      <c r="G54" s="86">
        <f t="shared" si="0"/>
        <v>15.7268469823321</v>
      </c>
      <c r="H54" s="86">
        <v>0</v>
      </c>
    </row>
    <row r="55" spans="1:8" s="82" customFormat="1" ht="14.45" hidden="1" x14ac:dyDescent="0.3">
      <c r="A55" s="42">
        <v>67111</v>
      </c>
      <c r="B55" s="26" t="s">
        <v>235</v>
      </c>
      <c r="C55" s="51">
        <v>895393.31</v>
      </c>
      <c r="D55" s="57"/>
      <c r="E55" s="57"/>
      <c r="F55" s="57">
        <v>468049.58</v>
      </c>
      <c r="G55" s="86">
        <f t="shared" si="0"/>
        <v>0.52273070925669518</v>
      </c>
      <c r="H55" s="86" t="e">
        <f t="shared" si="1"/>
        <v>#DIV/0!</v>
      </c>
    </row>
    <row r="56" spans="1:8" s="82" customFormat="1" ht="14.45" hidden="1" x14ac:dyDescent="0.3">
      <c r="A56" s="42">
        <v>67111</v>
      </c>
      <c r="B56" s="26" t="s">
        <v>236</v>
      </c>
      <c r="C56" s="51">
        <v>0</v>
      </c>
      <c r="D56" s="57"/>
      <c r="E56" s="57"/>
      <c r="F56" s="57">
        <v>0</v>
      </c>
      <c r="G56" s="86" t="e">
        <f t="shared" si="0"/>
        <v>#DIV/0!</v>
      </c>
      <c r="H56" s="86" t="e">
        <f t="shared" si="1"/>
        <v>#DIV/0!</v>
      </c>
    </row>
    <row r="57" spans="1:8" s="82" customFormat="1" ht="14.45" x14ac:dyDescent="0.3">
      <c r="A57" s="42">
        <v>6712</v>
      </c>
      <c r="B57" s="26" t="s">
        <v>237</v>
      </c>
      <c r="C57" s="51">
        <v>111069.08</v>
      </c>
      <c r="D57" s="51"/>
      <c r="E57" s="51"/>
      <c r="F57" s="51">
        <v>2144395.58</v>
      </c>
      <c r="G57" s="86">
        <f t="shared" si="0"/>
        <v>19.306863620370315</v>
      </c>
      <c r="H57" s="86">
        <v>0</v>
      </c>
    </row>
    <row r="58" spans="1:8" s="82" customFormat="1" ht="14.45" x14ac:dyDescent="0.3">
      <c r="A58" s="42">
        <v>6714</v>
      </c>
      <c r="B58" s="26" t="s">
        <v>477</v>
      </c>
      <c r="C58" s="51">
        <v>67891.09</v>
      </c>
      <c r="D58" s="51"/>
      <c r="E58" s="51"/>
      <c r="F58" s="51">
        <v>66745.070000000007</v>
      </c>
      <c r="G58" s="86">
        <f t="shared" si="0"/>
        <v>0.98311972896590716</v>
      </c>
      <c r="H58" s="86">
        <v>0</v>
      </c>
    </row>
    <row r="59" spans="1:8" s="82" customFormat="1" ht="14.45" hidden="1" x14ac:dyDescent="0.3">
      <c r="A59" s="42">
        <v>67121</v>
      </c>
      <c r="B59" s="26" t="s">
        <v>238</v>
      </c>
      <c r="C59" s="51">
        <v>0</v>
      </c>
      <c r="D59" s="57"/>
      <c r="E59" s="57"/>
      <c r="F59" s="57">
        <v>996430</v>
      </c>
      <c r="G59" s="86" t="e">
        <f t="shared" si="0"/>
        <v>#DIV/0!</v>
      </c>
      <c r="H59" s="86" t="e">
        <f t="shared" si="1"/>
        <v>#DIV/0!</v>
      </c>
    </row>
    <row r="60" spans="1:8" s="82" customFormat="1" ht="14.45" hidden="1" x14ac:dyDescent="0.3">
      <c r="A60" s="42">
        <v>67121</v>
      </c>
      <c r="B60" s="26" t="s">
        <v>239</v>
      </c>
      <c r="C60" s="83">
        <v>3504838</v>
      </c>
      <c r="D60" s="57"/>
      <c r="E60" s="57"/>
      <c r="F60" s="84">
        <v>4305000</v>
      </c>
      <c r="G60" s="86">
        <f t="shared" si="0"/>
        <v>1.2283021355052643</v>
      </c>
      <c r="H60" s="86" t="e">
        <f t="shared" si="1"/>
        <v>#DIV/0!</v>
      </c>
    </row>
    <row r="61" spans="1:8" s="79" customFormat="1" ht="14.45" x14ac:dyDescent="0.3">
      <c r="A61" s="66">
        <v>673</v>
      </c>
      <c r="B61" s="30" t="s">
        <v>260</v>
      </c>
      <c r="C61" s="71">
        <f>C62</f>
        <v>5164818.24</v>
      </c>
      <c r="D61" s="71"/>
      <c r="E61" s="71"/>
      <c r="F61" s="71">
        <f>F62</f>
        <v>7120363.7699999996</v>
      </c>
      <c r="G61" s="87">
        <f t="shared" si="0"/>
        <v>1.3786281412296126</v>
      </c>
      <c r="H61" s="87">
        <v>0</v>
      </c>
    </row>
    <row r="62" spans="1:8" s="82" customFormat="1" ht="14.45" x14ac:dyDescent="0.3">
      <c r="A62" s="42">
        <v>6731</v>
      </c>
      <c r="B62" s="26" t="s">
        <v>260</v>
      </c>
      <c r="C62" s="51">
        <v>5164818.24</v>
      </c>
      <c r="D62" s="51"/>
      <c r="E62" s="51"/>
      <c r="F62" s="51">
        <v>7120363.7699999996</v>
      </c>
      <c r="G62" s="86">
        <f t="shared" si="0"/>
        <v>1.3786281412296126</v>
      </c>
      <c r="H62" s="86">
        <v>0</v>
      </c>
    </row>
    <row r="63" spans="1:8" s="82" customFormat="1" ht="14.45" hidden="1" x14ac:dyDescent="0.3">
      <c r="A63" s="88"/>
      <c r="B63" s="42" t="s">
        <v>240</v>
      </c>
      <c r="C63" s="83">
        <v>66357967.450000003</v>
      </c>
      <c r="D63" s="57">
        <v>94147000</v>
      </c>
      <c r="E63" s="57">
        <v>94147000</v>
      </c>
      <c r="F63" s="84">
        <v>81451993.25</v>
      </c>
      <c r="G63" s="86">
        <f t="shared" si="0"/>
        <v>1.2274636547807642</v>
      </c>
      <c r="H63" s="86">
        <f t="shared" si="1"/>
        <v>0.86515760725248814</v>
      </c>
    </row>
    <row r="64" spans="1:8" s="82" customFormat="1" ht="14.45" hidden="1" x14ac:dyDescent="0.3">
      <c r="A64" s="89"/>
      <c r="B64" s="42" t="s">
        <v>241</v>
      </c>
      <c r="C64" s="83">
        <v>2438916.98</v>
      </c>
      <c r="D64" s="57">
        <v>2700000</v>
      </c>
      <c r="E64" s="57">
        <v>2700000</v>
      </c>
      <c r="F64" s="84">
        <v>2854342.54</v>
      </c>
      <c r="G64" s="86">
        <f t="shared" si="0"/>
        <v>1.170331980713833</v>
      </c>
      <c r="H64" s="86">
        <f t="shared" si="1"/>
        <v>1.0571639037037037</v>
      </c>
    </row>
    <row r="65" spans="1:8" s="82" customFormat="1" ht="14.45" hidden="1" x14ac:dyDescent="0.3">
      <c r="A65" s="42"/>
      <c r="B65" s="42" t="s">
        <v>242</v>
      </c>
      <c r="C65" s="83">
        <v>403726.13</v>
      </c>
      <c r="D65" s="57">
        <v>400000</v>
      </c>
      <c r="E65" s="57">
        <v>400000</v>
      </c>
      <c r="F65" s="84">
        <v>306631.98</v>
      </c>
      <c r="G65" s="86">
        <f t="shared" si="0"/>
        <v>0.75950491487880656</v>
      </c>
      <c r="H65" s="86">
        <f t="shared" si="1"/>
        <v>0.7665799499999999</v>
      </c>
    </row>
    <row r="66" spans="1:8" s="82" customFormat="1" ht="14.45" hidden="1" x14ac:dyDescent="0.3">
      <c r="A66" s="42"/>
      <c r="B66" s="42" t="s">
        <v>243</v>
      </c>
      <c r="C66" s="83">
        <v>763005.25</v>
      </c>
      <c r="D66" s="57">
        <v>800000</v>
      </c>
      <c r="E66" s="57">
        <v>800000</v>
      </c>
      <c r="F66" s="84">
        <v>812563.91</v>
      </c>
      <c r="G66" s="86">
        <f t="shared" si="0"/>
        <v>1.064951925298024</v>
      </c>
      <c r="H66" s="86">
        <f t="shared" si="1"/>
        <v>1.0157048875000001</v>
      </c>
    </row>
    <row r="67" spans="1:8" s="82" customFormat="1" ht="14.45" hidden="1" x14ac:dyDescent="0.3">
      <c r="A67" s="42"/>
      <c r="B67" s="42" t="s">
        <v>244</v>
      </c>
      <c r="C67" s="83">
        <v>84211.199999999997</v>
      </c>
      <c r="D67" s="57">
        <v>80000</v>
      </c>
      <c r="E67" s="57">
        <v>80000</v>
      </c>
      <c r="F67" s="84">
        <v>137648.51</v>
      </c>
      <c r="G67" s="86">
        <f t="shared" si="0"/>
        <v>1.6345629797461623</v>
      </c>
      <c r="H67" s="86">
        <f t="shared" si="1"/>
        <v>1.720606375</v>
      </c>
    </row>
    <row r="68" spans="1:8" s="82" customFormat="1" ht="14.45" hidden="1" x14ac:dyDescent="0.3">
      <c r="A68" s="90"/>
      <c r="B68" s="42" t="s">
        <v>245</v>
      </c>
      <c r="C68" s="83">
        <v>195411.02</v>
      </c>
      <c r="D68" s="57">
        <v>195000</v>
      </c>
      <c r="E68" s="57">
        <v>195000</v>
      </c>
      <c r="F68" s="84">
        <v>199583.04</v>
      </c>
      <c r="G68" s="86">
        <f t="shared" si="0"/>
        <v>1.0213499729953819</v>
      </c>
      <c r="H68" s="86">
        <f t="shared" si="1"/>
        <v>1.0235027692307692</v>
      </c>
    </row>
    <row r="69" spans="1:8" s="82" customFormat="1" ht="14.45" hidden="1" x14ac:dyDescent="0.3">
      <c r="A69" s="42"/>
      <c r="B69" s="42" t="s">
        <v>246</v>
      </c>
      <c r="C69" s="83">
        <v>1729710.04</v>
      </c>
      <c r="D69" s="57">
        <v>2350000</v>
      </c>
      <c r="E69" s="57">
        <v>2350000</v>
      </c>
      <c r="F69" s="84">
        <v>2190749.17</v>
      </c>
      <c r="G69" s="86">
        <f t="shared" si="0"/>
        <v>1.2665412811039705</v>
      </c>
      <c r="H69" s="86">
        <f t="shared" si="1"/>
        <v>0.93223368936170214</v>
      </c>
    </row>
    <row r="70" spans="1:8" s="82" customFormat="1" ht="14.45" hidden="1" x14ac:dyDescent="0.3">
      <c r="A70" s="42"/>
      <c r="B70" s="42" t="s">
        <v>247</v>
      </c>
      <c r="C70" s="83">
        <v>6364.51</v>
      </c>
      <c r="D70" s="57">
        <v>0</v>
      </c>
      <c r="E70" s="57">
        <v>0</v>
      </c>
      <c r="F70" s="84">
        <v>0</v>
      </c>
      <c r="G70" s="86">
        <f t="shared" si="0"/>
        <v>0</v>
      </c>
      <c r="H70" s="86" t="e">
        <f t="shared" si="1"/>
        <v>#DIV/0!</v>
      </c>
    </row>
    <row r="71" spans="1:8" s="82" customFormat="1" ht="14.45" hidden="1" x14ac:dyDescent="0.3">
      <c r="A71" s="42"/>
      <c r="B71" s="42" t="s">
        <v>248</v>
      </c>
      <c r="C71" s="83">
        <v>91678.46</v>
      </c>
      <c r="D71" s="57">
        <v>95000</v>
      </c>
      <c r="E71" s="57">
        <v>95000</v>
      </c>
      <c r="F71" s="84">
        <v>100598.78</v>
      </c>
      <c r="G71" s="86">
        <f t="shared" si="0"/>
        <v>1.0973000637227108</v>
      </c>
      <c r="H71" s="86">
        <f t="shared" si="1"/>
        <v>1.0589345263157894</v>
      </c>
    </row>
    <row r="72" spans="1:8" s="82" customFormat="1" ht="14.45" hidden="1" x14ac:dyDescent="0.3">
      <c r="A72" s="42"/>
      <c r="B72" s="42" t="s">
        <v>249</v>
      </c>
      <c r="C72" s="83">
        <v>0</v>
      </c>
      <c r="D72" s="57">
        <v>0</v>
      </c>
      <c r="E72" s="57">
        <v>0</v>
      </c>
      <c r="F72" s="84">
        <v>28579.75</v>
      </c>
      <c r="G72" s="86" t="e">
        <f t="shared" si="0"/>
        <v>#DIV/0!</v>
      </c>
      <c r="H72" s="86" t="e">
        <f t="shared" si="1"/>
        <v>#DIV/0!</v>
      </c>
    </row>
    <row r="73" spans="1:8" s="79" customFormat="1" x14ac:dyDescent="0.25">
      <c r="A73" s="66">
        <v>68</v>
      </c>
      <c r="B73" s="30" t="s">
        <v>220</v>
      </c>
      <c r="C73" s="71">
        <f>C74</f>
        <v>191.55</v>
      </c>
      <c r="D73" s="71">
        <v>3320</v>
      </c>
      <c r="E73" s="71">
        <v>3320</v>
      </c>
      <c r="F73" s="71">
        <f t="shared" ref="F73:F74" si="3">F74</f>
        <v>1261.93</v>
      </c>
      <c r="G73" s="87">
        <f t="shared" ref="G73:G136" si="4">F73/C73</f>
        <v>6.5879926912033415</v>
      </c>
      <c r="H73" s="87">
        <f t="shared" ref="H73:H136" si="5">F73/E73</f>
        <v>0.38009939759036149</v>
      </c>
    </row>
    <row r="74" spans="1:8" s="79" customFormat="1" ht="14.45" x14ac:dyDescent="0.3">
      <c r="A74" s="66">
        <v>683</v>
      </c>
      <c r="B74" s="30" t="s">
        <v>220</v>
      </c>
      <c r="C74" s="71">
        <f>C75</f>
        <v>191.55</v>
      </c>
      <c r="D74" s="71"/>
      <c r="E74" s="71"/>
      <c r="F74" s="71">
        <f t="shared" si="3"/>
        <v>1261.93</v>
      </c>
      <c r="G74" s="87">
        <f t="shared" si="4"/>
        <v>6.5879926912033415</v>
      </c>
      <c r="H74" s="87">
        <v>0</v>
      </c>
    </row>
    <row r="75" spans="1:8" s="82" customFormat="1" x14ac:dyDescent="0.25">
      <c r="A75" s="42">
        <v>6831</v>
      </c>
      <c r="B75" s="26" t="s">
        <v>220</v>
      </c>
      <c r="C75" s="83">
        <v>191.55</v>
      </c>
      <c r="D75" s="57"/>
      <c r="E75" s="57"/>
      <c r="F75" s="84">
        <v>1261.93</v>
      </c>
      <c r="G75" s="86">
        <f t="shared" si="4"/>
        <v>6.5879926912033415</v>
      </c>
      <c r="H75" s="86">
        <v>0</v>
      </c>
    </row>
    <row r="76" spans="1:8" s="79" customFormat="1" ht="14.45" x14ac:dyDescent="0.3">
      <c r="A76" s="66">
        <v>7</v>
      </c>
      <c r="B76" s="30" t="s">
        <v>250</v>
      </c>
      <c r="C76" s="71">
        <f>C77+C81</f>
        <v>931.52</v>
      </c>
      <c r="D76" s="71">
        <f>D77+D81</f>
        <v>1330</v>
      </c>
      <c r="E76" s="71">
        <f>E77+E81</f>
        <v>1330</v>
      </c>
      <c r="F76" s="71">
        <f>F77+F81</f>
        <v>1442.21</v>
      </c>
      <c r="G76" s="87">
        <f t="shared" si="4"/>
        <v>1.5482329955341807</v>
      </c>
      <c r="H76" s="87">
        <f t="shared" si="5"/>
        <v>1.0843684210526316</v>
      </c>
    </row>
    <row r="77" spans="1:8" s="82" customFormat="1" ht="14.45" hidden="1" x14ac:dyDescent="0.3">
      <c r="A77" s="42">
        <v>71</v>
      </c>
      <c r="B77" s="26" t="s">
        <v>251</v>
      </c>
      <c r="C77" s="51">
        <f>C78</f>
        <v>0</v>
      </c>
      <c r="D77" s="51">
        <f t="shared" ref="D77:F79" si="6">D78</f>
        <v>0</v>
      </c>
      <c r="E77" s="51">
        <f t="shared" si="6"/>
        <v>0</v>
      </c>
      <c r="F77" s="51">
        <f t="shared" si="6"/>
        <v>0</v>
      </c>
      <c r="G77" s="86" t="e">
        <f t="shared" si="4"/>
        <v>#DIV/0!</v>
      </c>
      <c r="H77" s="86" t="e">
        <f t="shared" si="5"/>
        <v>#DIV/0!</v>
      </c>
    </row>
    <row r="78" spans="1:8" s="82" customFormat="1" ht="14.45" hidden="1" x14ac:dyDescent="0.3">
      <c r="A78" s="42">
        <v>711</v>
      </c>
      <c r="B78" s="26" t="s">
        <v>252</v>
      </c>
      <c r="C78" s="51">
        <f>C79</f>
        <v>0</v>
      </c>
      <c r="D78" s="51">
        <f t="shared" si="6"/>
        <v>0</v>
      </c>
      <c r="E78" s="51">
        <f t="shared" si="6"/>
        <v>0</v>
      </c>
      <c r="F78" s="51">
        <f t="shared" si="6"/>
        <v>0</v>
      </c>
      <c r="G78" s="86" t="e">
        <f t="shared" si="4"/>
        <v>#DIV/0!</v>
      </c>
      <c r="H78" s="86" t="e">
        <f t="shared" si="5"/>
        <v>#DIV/0!</v>
      </c>
    </row>
    <row r="79" spans="1:8" s="82" customFormat="1" ht="14.45" hidden="1" x14ac:dyDescent="0.3">
      <c r="A79" s="42">
        <v>7111</v>
      </c>
      <c r="B79" s="26" t="s">
        <v>253</v>
      </c>
      <c r="C79" s="51">
        <f>C80</f>
        <v>0</v>
      </c>
      <c r="D79" s="51">
        <f t="shared" si="6"/>
        <v>0</v>
      </c>
      <c r="E79" s="51">
        <f t="shared" si="6"/>
        <v>0</v>
      </c>
      <c r="F79" s="51">
        <f t="shared" si="6"/>
        <v>0</v>
      </c>
      <c r="G79" s="86" t="e">
        <f t="shared" si="4"/>
        <v>#DIV/0!</v>
      </c>
      <c r="H79" s="86" t="e">
        <f t="shared" si="5"/>
        <v>#DIV/0!</v>
      </c>
    </row>
    <row r="80" spans="1:8" s="82" customFormat="1" ht="14.45" hidden="1" x14ac:dyDescent="0.3">
      <c r="A80" s="42">
        <v>71112</v>
      </c>
      <c r="B80" s="26" t="s">
        <v>254</v>
      </c>
      <c r="C80" s="51">
        <v>0</v>
      </c>
      <c r="D80" s="57">
        <v>0</v>
      </c>
      <c r="E80" s="57">
        <v>0</v>
      </c>
      <c r="F80" s="57">
        <v>0</v>
      </c>
      <c r="G80" s="86" t="e">
        <f t="shared" si="4"/>
        <v>#DIV/0!</v>
      </c>
      <c r="H80" s="86" t="e">
        <f t="shared" si="5"/>
        <v>#DIV/0!</v>
      </c>
    </row>
    <row r="81" spans="1:10" s="79" customFormat="1" x14ac:dyDescent="0.25">
      <c r="A81" s="66">
        <v>72</v>
      </c>
      <c r="B81" s="30" t="s">
        <v>255</v>
      </c>
      <c r="C81" s="71">
        <f>C82</f>
        <v>931.52</v>
      </c>
      <c r="D81" s="71">
        <v>1330</v>
      </c>
      <c r="E81" s="71">
        <v>1330</v>
      </c>
      <c r="F81" s="71">
        <f t="shared" ref="F81:F82" si="7">F82</f>
        <v>1442.21</v>
      </c>
      <c r="G81" s="87">
        <f t="shared" si="4"/>
        <v>1.5482329955341807</v>
      </c>
      <c r="H81" s="87">
        <f t="shared" si="5"/>
        <v>1.0843684210526316</v>
      </c>
    </row>
    <row r="82" spans="1:10" s="79" customFormat="1" x14ac:dyDescent="0.25">
      <c r="A82" s="66">
        <v>721</v>
      </c>
      <c r="B82" s="30" t="s">
        <v>256</v>
      </c>
      <c r="C82" s="71">
        <f>C83</f>
        <v>931.52</v>
      </c>
      <c r="D82" s="71"/>
      <c r="E82" s="71"/>
      <c r="F82" s="71">
        <f t="shared" si="7"/>
        <v>1442.21</v>
      </c>
      <c r="G82" s="87">
        <f t="shared" si="4"/>
        <v>1.5482329955341807</v>
      </c>
      <c r="H82" s="87">
        <v>0</v>
      </c>
    </row>
    <row r="83" spans="1:10" s="82" customFormat="1" x14ac:dyDescent="0.25">
      <c r="A83" s="42">
        <v>7211</v>
      </c>
      <c r="B83" s="26" t="s">
        <v>257</v>
      </c>
      <c r="C83" s="51">
        <v>931.52</v>
      </c>
      <c r="D83" s="51"/>
      <c r="E83" s="51"/>
      <c r="F83" s="51">
        <v>1442.21</v>
      </c>
      <c r="G83" s="86">
        <f t="shared" si="4"/>
        <v>1.5482329955341807</v>
      </c>
      <c r="H83" s="86">
        <v>0</v>
      </c>
    </row>
    <row r="84" spans="1:10" s="82" customFormat="1" ht="14.45" hidden="1" x14ac:dyDescent="0.3">
      <c r="A84" s="42">
        <v>72111</v>
      </c>
      <c r="B84" s="26" t="s">
        <v>258</v>
      </c>
      <c r="C84" s="83">
        <v>17724.16</v>
      </c>
      <c r="D84" s="57">
        <v>20000</v>
      </c>
      <c r="E84" s="57">
        <v>20000</v>
      </c>
      <c r="F84" s="84">
        <v>14986.01</v>
      </c>
      <c r="G84" s="86">
        <f t="shared" si="4"/>
        <v>0.84551313010038276</v>
      </c>
      <c r="H84" s="86">
        <f t="shared" si="5"/>
        <v>0.74930050000000004</v>
      </c>
    </row>
    <row r="85" spans="1:10" s="95" customFormat="1" ht="15.6" hidden="1" x14ac:dyDescent="0.3">
      <c r="A85" s="40">
        <v>84533</v>
      </c>
      <c r="B85" s="19" t="s">
        <v>259</v>
      </c>
      <c r="C85" s="91">
        <v>0</v>
      </c>
      <c r="D85" s="33">
        <v>496687.5</v>
      </c>
      <c r="E85" s="33">
        <v>496687.5</v>
      </c>
      <c r="F85" s="92">
        <v>496687.5</v>
      </c>
      <c r="G85" s="93" t="e">
        <f t="shared" si="4"/>
        <v>#DIV/0!</v>
      </c>
      <c r="H85" s="93">
        <f t="shared" si="5"/>
        <v>1</v>
      </c>
      <c r="I85" s="21"/>
      <c r="J85" s="94"/>
    </row>
    <row r="86" spans="1:10" s="79" customFormat="1" x14ac:dyDescent="0.25">
      <c r="A86" s="27">
        <v>3</v>
      </c>
      <c r="B86" s="27" t="s">
        <v>261</v>
      </c>
      <c r="C86" s="65">
        <f>C87+C106+C234+C216</f>
        <v>9838855.4600000009</v>
      </c>
      <c r="D86" s="65">
        <f t="shared" ref="D86:F86" si="8">D87+D106+D234+D216</f>
        <v>24524401.960000001</v>
      </c>
      <c r="E86" s="65">
        <f t="shared" si="8"/>
        <v>24524401.960000001</v>
      </c>
      <c r="F86" s="65">
        <f t="shared" si="8"/>
        <v>12014532.429999998</v>
      </c>
      <c r="G86" s="87">
        <f t="shared" si="4"/>
        <v>1.2211311040034323</v>
      </c>
      <c r="H86" s="87">
        <f t="shared" si="5"/>
        <v>0.48990113804185897</v>
      </c>
      <c r="I86" s="113"/>
    </row>
    <row r="87" spans="1:10" s="79" customFormat="1" x14ac:dyDescent="0.25">
      <c r="A87" s="66">
        <v>31</v>
      </c>
      <c r="B87" s="66" t="s">
        <v>262</v>
      </c>
      <c r="C87" s="67">
        <f>C88+C93+C101</f>
        <v>7588429.9299999997</v>
      </c>
      <c r="D87" s="67">
        <v>18050100</v>
      </c>
      <c r="E87" s="67">
        <v>18050100</v>
      </c>
      <c r="F87" s="67">
        <f>F88+F93+F101</f>
        <v>8411313.2699999996</v>
      </c>
      <c r="G87" s="87">
        <f t="shared" si="4"/>
        <v>1.1084392091105466</v>
      </c>
      <c r="H87" s="87">
        <f t="shared" si="5"/>
        <v>0.46599815347283391</v>
      </c>
    </row>
    <row r="88" spans="1:10" s="79" customFormat="1" x14ac:dyDescent="0.25">
      <c r="A88" s="66">
        <v>311</v>
      </c>
      <c r="B88" s="30" t="s">
        <v>263</v>
      </c>
      <c r="C88" s="67">
        <f>C89</f>
        <v>6566884.0199999996</v>
      </c>
      <c r="D88" s="67"/>
      <c r="E88" s="67"/>
      <c r="F88" s="67">
        <f>F89</f>
        <v>7061110.29</v>
      </c>
      <c r="G88" s="87">
        <f t="shared" si="4"/>
        <v>1.0752603926755508</v>
      </c>
      <c r="H88" s="87">
        <v>0</v>
      </c>
    </row>
    <row r="89" spans="1:10" s="82" customFormat="1" x14ac:dyDescent="0.25">
      <c r="A89" s="42">
        <v>3111</v>
      </c>
      <c r="B89" s="42" t="s">
        <v>264</v>
      </c>
      <c r="C89" s="43">
        <v>6566884.0199999996</v>
      </c>
      <c r="D89" s="43"/>
      <c r="E89" s="43"/>
      <c r="F89" s="43">
        <v>7061110.29</v>
      </c>
      <c r="G89" s="86">
        <f t="shared" si="4"/>
        <v>1.0752603926755508</v>
      </c>
      <c r="H89" s="86">
        <v>0</v>
      </c>
    </row>
    <row r="90" spans="1:10" s="82" customFormat="1" ht="14.45" hidden="1" x14ac:dyDescent="0.3">
      <c r="A90" s="42">
        <v>31111</v>
      </c>
      <c r="B90" s="26" t="s">
        <v>265</v>
      </c>
      <c r="C90" s="43">
        <v>95286905.230000004</v>
      </c>
      <c r="D90" s="44"/>
      <c r="E90" s="44"/>
      <c r="F90" s="44">
        <v>97347939.840000004</v>
      </c>
      <c r="G90" s="86">
        <f t="shared" si="4"/>
        <v>1.0216297780374455</v>
      </c>
      <c r="H90" s="86" t="e">
        <f t="shared" si="5"/>
        <v>#DIV/0!</v>
      </c>
    </row>
    <row r="91" spans="1:10" s="82" customFormat="1" ht="14.45" hidden="1" x14ac:dyDescent="0.3">
      <c r="A91" s="45"/>
      <c r="B91" s="46" t="s">
        <v>266</v>
      </c>
      <c r="C91" s="43">
        <v>-304.33999999999997</v>
      </c>
      <c r="D91" s="47"/>
      <c r="E91" s="47"/>
      <c r="F91" s="44">
        <v>0</v>
      </c>
      <c r="G91" s="86">
        <f t="shared" si="4"/>
        <v>0</v>
      </c>
      <c r="H91" s="86" t="e">
        <f t="shared" si="5"/>
        <v>#DIV/0!</v>
      </c>
    </row>
    <row r="92" spans="1:10" s="82" customFormat="1" ht="14.45" hidden="1" x14ac:dyDescent="0.3">
      <c r="A92" s="42">
        <v>31113</v>
      </c>
      <c r="B92" s="26" t="s">
        <v>267</v>
      </c>
      <c r="C92" s="43">
        <v>202657.09</v>
      </c>
      <c r="D92" s="44"/>
      <c r="E92" s="44"/>
      <c r="F92" s="44">
        <v>845039.58</v>
      </c>
      <c r="G92" s="86">
        <f t="shared" si="4"/>
        <v>4.1698002275666743</v>
      </c>
      <c r="H92" s="86" t="e">
        <f t="shared" si="5"/>
        <v>#DIV/0!</v>
      </c>
    </row>
    <row r="93" spans="1:10" s="79" customFormat="1" x14ac:dyDescent="0.25">
      <c r="A93" s="66">
        <v>312</v>
      </c>
      <c r="B93" s="68" t="s">
        <v>268</v>
      </c>
      <c r="C93" s="69">
        <f>C94</f>
        <v>66430.92</v>
      </c>
      <c r="D93" s="69"/>
      <c r="E93" s="69"/>
      <c r="F93" s="69">
        <f>F94</f>
        <v>297929.90999999997</v>
      </c>
      <c r="G93" s="87">
        <f t="shared" si="4"/>
        <v>4.4848078274393908</v>
      </c>
      <c r="H93" s="87">
        <v>0</v>
      </c>
    </row>
    <row r="94" spans="1:10" s="82" customFormat="1" x14ac:dyDescent="0.25">
      <c r="A94" s="42">
        <v>3121</v>
      </c>
      <c r="B94" s="26" t="s">
        <v>268</v>
      </c>
      <c r="C94" s="43">
        <v>66430.92</v>
      </c>
      <c r="D94" s="43"/>
      <c r="E94" s="43"/>
      <c r="F94" s="43">
        <v>297929.90999999997</v>
      </c>
      <c r="G94" s="86">
        <f t="shared" si="4"/>
        <v>4.4848078274393908</v>
      </c>
      <c r="H94" s="86">
        <v>0</v>
      </c>
    </row>
    <row r="95" spans="1:10" s="82" customFormat="1" ht="14.45" hidden="1" x14ac:dyDescent="0.3">
      <c r="A95" s="42">
        <v>31212</v>
      </c>
      <c r="B95" s="26" t="s">
        <v>269</v>
      </c>
      <c r="C95" s="43">
        <v>644387.11</v>
      </c>
      <c r="D95" s="44"/>
      <c r="E95" s="44"/>
      <c r="F95" s="44">
        <v>477577.56</v>
      </c>
      <c r="G95" s="86">
        <f t="shared" si="4"/>
        <v>0.74113456428388214</v>
      </c>
      <c r="H95" s="86" t="e">
        <f t="shared" si="5"/>
        <v>#DIV/0!</v>
      </c>
    </row>
    <row r="96" spans="1:10" s="82" customFormat="1" ht="14.45" hidden="1" x14ac:dyDescent="0.3">
      <c r="A96" s="42">
        <v>31213</v>
      </c>
      <c r="B96" s="48" t="s">
        <v>270</v>
      </c>
      <c r="C96" s="43">
        <v>251400</v>
      </c>
      <c r="D96" s="44"/>
      <c r="E96" s="44"/>
      <c r="F96" s="44">
        <v>325728.32</v>
      </c>
      <c r="G96" s="86">
        <f t="shared" si="4"/>
        <v>1.2956575974542561</v>
      </c>
      <c r="H96" s="86" t="e">
        <f t="shared" si="5"/>
        <v>#DIV/0!</v>
      </c>
    </row>
    <row r="97" spans="1:8" s="82" customFormat="1" ht="14.45" hidden="1" x14ac:dyDescent="0.3">
      <c r="A97" s="42">
        <v>31214</v>
      </c>
      <c r="B97" s="26" t="s">
        <v>271</v>
      </c>
      <c r="C97" s="43">
        <v>305325.46999999997</v>
      </c>
      <c r="D97" s="44"/>
      <c r="E97" s="44"/>
      <c r="F97" s="44">
        <v>219324.26</v>
      </c>
      <c r="G97" s="86">
        <f t="shared" si="4"/>
        <v>0.71832939453102296</v>
      </c>
      <c r="H97" s="86" t="e">
        <f t="shared" si="5"/>
        <v>#DIV/0!</v>
      </c>
    </row>
    <row r="98" spans="1:8" s="82" customFormat="1" ht="14.45" hidden="1" x14ac:dyDescent="0.3">
      <c r="A98" s="42">
        <v>31215</v>
      </c>
      <c r="B98" s="26" t="s">
        <v>272</v>
      </c>
      <c r="C98" s="43">
        <v>373933.48</v>
      </c>
      <c r="D98" s="44"/>
      <c r="E98" s="44"/>
      <c r="F98" s="44">
        <v>419888.28</v>
      </c>
      <c r="G98" s="86">
        <f t="shared" si="4"/>
        <v>1.1228956551309608</v>
      </c>
      <c r="H98" s="86" t="e">
        <f t="shared" si="5"/>
        <v>#DIV/0!</v>
      </c>
    </row>
    <row r="99" spans="1:8" s="82" customFormat="1" ht="14.45" hidden="1" x14ac:dyDescent="0.3">
      <c r="A99" s="42">
        <v>31216</v>
      </c>
      <c r="B99" s="24" t="s">
        <v>273</v>
      </c>
      <c r="C99" s="43">
        <v>1210500</v>
      </c>
      <c r="D99" s="44"/>
      <c r="E99" s="44"/>
      <c r="F99" s="44">
        <v>1169999.8700000001</v>
      </c>
      <c r="G99" s="86">
        <f t="shared" si="4"/>
        <v>0.96654264353572916</v>
      </c>
      <c r="H99" s="86" t="e">
        <f t="shared" si="5"/>
        <v>#DIV/0!</v>
      </c>
    </row>
    <row r="100" spans="1:8" s="82" customFormat="1" ht="14.45" hidden="1" x14ac:dyDescent="0.3">
      <c r="A100" s="42">
        <v>31219</v>
      </c>
      <c r="B100" s="26" t="s">
        <v>274</v>
      </c>
      <c r="C100" s="43">
        <v>1201241.67</v>
      </c>
      <c r="D100" s="44"/>
      <c r="E100" s="44"/>
      <c r="F100" s="44">
        <v>1396171.58</v>
      </c>
      <c r="G100" s="86">
        <f t="shared" si="4"/>
        <v>1.1622736830299936</v>
      </c>
      <c r="H100" s="86" t="e">
        <f t="shared" si="5"/>
        <v>#DIV/0!</v>
      </c>
    </row>
    <row r="101" spans="1:8" s="79" customFormat="1" x14ac:dyDescent="0.25">
      <c r="A101" s="66">
        <v>313</v>
      </c>
      <c r="B101" s="30" t="s">
        <v>275</v>
      </c>
      <c r="C101" s="67">
        <f>C102</f>
        <v>955114.99</v>
      </c>
      <c r="D101" s="67"/>
      <c r="E101" s="67"/>
      <c r="F101" s="67">
        <f>F102</f>
        <v>1052273.07</v>
      </c>
      <c r="G101" s="87">
        <f t="shared" si="4"/>
        <v>1.1017239610070406</v>
      </c>
      <c r="H101" s="87">
        <v>0</v>
      </c>
    </row>
    <row r="102" spans="1:8" s="82" customFormat="1" x14ac:dyDescent="0.25">
      <c r="A102" s="42">
        <v>3132</v>
      </c>
      <c r="B102" s="26" t="s">
        <v>276</v>
      </c>
      <c r="C102" s="43">
        <v>955114.99</v>
      </c>
      <c r="D102" s="43"/>
      <c r="E102" s="43"/>
      <c r="F102" s="43">
        <v>1052273.07</v>
      </c>
      <c r="G102" s="86">
        <f t="shared" si="4"/>
        <v>1.1017239610070406</v>
      </c>
      <c r="H102" s="86">
        <v>0</v>
      </c>
    </row>
    <row r="103" spans="1:8" s="82" customFormat="1" ht="14.45" hidden="1" x14ac:dyDescent="0.3">
      <c r="A103" s="42">
        <v>31321</v>
      </c>
      <c r="B103" s="26" t="s">
        <v>276</v>
      </c>
      <c r="C103" s="96">
        <v>13957779.75</v>
      </c>
      <c r="D103" s="44">
        <v>14550000</v>
      </c>
      <c r="E103" s="44">
        <v>14550000</v>
      </c>
      <c r="F103" s="97">
        <v>14451180.369999999</v>
      </c>
      <c r="G103" s="86">
        <f t="shared" si="4"/>
        <v>1.0353495060702615</v>
      </c>
      <c r="H103" s="86">
        <f t="shared" si="5"/>
        <v>0.99320827285223368</v>
      </c>
    </row>
    <row r="104" spans="1:8" s="82" customFormat="1" ht="14.45" hidden="1" x14ac:dyDescent="0.3">
      <c r="A104" s="45"/>
      <c r="B104" s="49" t="s">
        <v>266</v>
      </c>
      <c r="C104" s="43">
        <v>-50.23</v>
      </c>
      <c r="D104" s="47">
        <v>0</v>
      </c>
      <c r="E104" s="47">
        <v>0</v>
      </c>
      <c r="F104" s="44">
        <v>0</v>
      </c>
      <c r="G104" s="86">
        <f t="shared" si="4"/>
        <v>0</v>
      </c>
      <c r="H104" s="86" t="e">
        <f t="shared" si="5"/>
        <v>#DIV/0!</v>
      </c>
    </row>
    <row r="105" spans="1:8" s="82" customFormat="1" ht="14.45" hidden="1" x14ac:dyDescent="0.3">
      <c r="A105" s="42">
        <v>31329</v>
      </c>
      <c r="B105" s="48" t="s">
        <v>277</v>
      </c>
      <c r="C105" s="43">
        <v>57819.92</v>
      </c>
      <c r="D105" s="44">
        <v>0</v>
      </c>
      <c r="E105" s="44">
        <v>0</v>
      </c>
      <c r="F105" s="44">
        <v>0</v>
      </c>
      <c r="G105" s="86">
        <f t="shared" si="4"/>
        <v>0</v>
      </c>
      <c r="H105" s="86" t="e">
        <f t="shared" si="5"/>
        <v>#DIV/0!</v>
      </c>
    </row>
    <row r="106" spans="1:8" s="79" customFormat="1" x14ac:dyDescent="0.25">
      <c r="A106" s="66">
        <v>32</v>
      </c>
      <c r="B106" s="70" t="s">
        <v>278</v>
      </c>
      <c r="C106" s="71">
        <f>C107+C124+C146+C190+C193</f>
        <v>2211180.98</v>
      </c>
      <c r="D106" s="71">
        <v>6403850.8599999994</v>
      </c>
      <c r="E106" s="71">
        <v>6403850.8599999994</v>
      </c>
      <c r="F106" s="71">
        <f>F107+F124+F146+F190+F193</f>
        <v>3557438.2999999993</v>
      </c>
      <c r="G106" s="87">
        <f t="shared" si="4"/>
        <v>1.6088408557132214</v>
      </c>
      <c r="H106" s="87">
        <f t="shared" si="5"/>
        <v>0.55551548244519855</v>
      </c>
    </row>
    <row r="107" spans="1:8" s="79" customFormat="1" x14ac:dyDescent="0.25">
      <c r="A107" s="66">
        <v>321</v>
      </c>
      <c r="B107" s="70" t="s">
        <v>279</v>
      </c>
      <c r="C107" s="71">
        <f>C108+C116+C119+C122</f>
        <v>248644.35</v>
      </c>
      <c r="D107" s="71"/>
      <c r="E107" s="71"/>
      <c r="F107" s="71">
        <f>F108+F116+F119+F122</f>
        <v>271083.45</v>
      </c>
      <c r="G107" s="87">
        <f t="shared" si="4"/>
        <v>1.0902457666944776</v>
      </c>
      <c r="H107" s="87">
        <v>0</v>
      </c>
    </row>
    <row r="108" spans="1:8" s="82" customFormat="1" x14ac:dyDescent="0.25">
      <c r="A108" s="42">
        <v>3211</v>
      </c>
      <c r="B108" s="50" t="s">
        <v>280</v>
      </c>
      <c r="C108" s="51">
        <v>3493.15</v>
      </c>
      <c r="D108" s="51"/>
      <c r="E108" s="51"/>
      <c r="F108" s="51">
        <v>2724.49</v>
      </c>
      <c r="G108" s="86">
        <f t="shared" si="4"/>
        <v>0.77995219214748857</v>
      </c>
      <c r="H108" s="86">
        <v>0</v>
      </c>
    </row>
    <row r="109" spans="1:8" s="82" customFormat="1" ht="25.5" hidden="1" x14ac:dyDescent="0.25">
      <c r="A109" s="52" t="s">
        <v>281</v>
      </c>
      <c r="B109" s="50" t="s">
        <v>282</v>
      </c>
      <c r="C109" s="58">
        <v>20517.5</v>
      </c>
      <c r="D109" s="59"/>
      <c r="E109" s="59"/>
      <c r="F109" s="59">
        <v>16080</v>
      </c>
      <c r="G109" s="86">
        <f t="shared" si="4"/>
        <v>0.78372121359814795</v>
      </c>
      <c r="H109" s="86" t="e">
        <f t="shared" si="5"/>
        <v>#DIV/0!</v>
      </c>
    </row>
    <row r="110" spans="1:8" s="82" customFormat="1" ht="25.5" hidden="1" x14ac:dyDescent="0.25">
      <c r="A110" s="52" t="s">
        <v>283</v>
      </c>
      <c r="B110" s="50" t="s">
        <v>284</v>
      </c>
      <c r="C110" s="58">
        <v>588</v>
      </c>
      <c r="D110" s="59"/>
      <c r="E110" s="59"/>
      <c r="F110" s="59">
        <v>7289.49</v>
      </c>
      <c r="G110" s="86">
        <f t="shared" si="4"/>
        <v>12.397091836734694</v>
      </c>
      <c r="H110" s="86" t="e">
        <f t="shared" si="5"/>
        <v>#DIV/0!</v>
      </c>
    </row>
    <row r="111" spans="1:8" s="82" customFormat="1" ht="25.5" hidden="1" x14ac:dyDescent="0.25">
      <c r="A111" s="52" t="s">
        <v>285</v>
      </c>
      <c r="B111" s="50" t="s">
        <v>286</v>
      </c>
      <c r="C111" s="58">
        <v>16344.94</v>
      </c>
      <c r="D111" s="59"/>
      <c r="E111" s="59"/>
      <c r="F111" s="59">
        <v>17553.580000000002</v>
      </c>
      <c r="G111" s="86">
        <f t="shared" si="4"/>
        <v>1.0739458205414032</v>
      </c>
      <c r="H111" s="86" t="e">
        <f t="shared" si="5"/>
        <v>#DIV/0!</v>
      </c>
    </row>
    <row r="112" spans="1:8" s="82" customFormat="1" ht="25.5" hidden="1" x14ac:dyDescent="0.25">
      <c r="A112" s="52" t="s">
        <v>287</v>
      </c>
      <c r="B112" s="50" t="s">
        <v>288</v>
      </c>
      <c r="C112" s="58">
        <v>1406.26</v>
      </c>
      <c r="D112" s="59"/>
      <c r="E112" s="59"/>
      <c r="F112" s="59">
        <v>6388.27</v>
      </c>
      <c r="G112" s="86">
        <f t="shared" si="4"/>
        <v>4.5427374738668531</v>
      </c>
      <c r="H112" s="86" t="e">
        <f t="shared" si="5"/>
        <v>#DIV/0!</v>
      </c>
    </row>
    <row r="113" spans="1:8" s="82" customFormat="1" ht="25.5" hidden="1" x14ac:dyDescent="0.25">
      <c r="A113" s="52" t="s">
        <v>289</v>
      </c>
      <c r="B113" s="50" t="s">
        <v>290</v>
      </c>
      <c r="C113" s="58">
        <v>10142</v>
      </c>
      <c r="D113" s="59"/>
      <c r="E113" s="59"/>
      <c r="F113" s="59">
        <v>9865.68</v>
      </c>
      <c r="G113" s="86">
        <f t="shared" si="4"/>
        <v>0.97275488069414318</v>
      </c>
      <c r="H113" s="86" t="e">
        <f t="shared" si="5"/>
        <v>#DIV/0!</v>
      </c>
    </row>
    <row r="114" spans="1:8" s="82" customFormat="1" ht="25.5" hidden="1" x14ac:dyDescent="0.25">
      <c r="A114" s="52" t="s">
        <v>291</v>
      </c>
      <c r="B114" s="50" t="s">
        <v>292</v>
      </c>
      <c r="C114" s="58">
        <v>0</v>
      </c>
      <c r="D114" s="59"/>
      <c r="E114" s="59"/>
      <c r="F114" s="59">
        <v>7308.09</v>
      </c>
      <c r="G114" s="86" t="e">
        <f t="shared" si="4"/>
        <v>#DIV/0!</v>
      </c>
      <c r="H114" s="86" t="e">
        <f t="shared" si="5"/>
        <v>#DIV/0!</v>
      </c>
    </row>
    <row r="115" spans="1:8" s="82" customFormat="1" hidden="1" x14ac:dyDescent="0.25">
      <c r="A115" s="52"/>
      <c r="B115" s="53" t="s">
        <v>266</v>
      </c>
      <c r="C115" s="58">
        <v>-4018</v>
      </c>
      <c r="D115" s="59"/>
      <c r="E115" s="59"/>
      <c r="F115" s="59">
        <v>0</v>
      </c>
      <c r="G115" s="86">
        <f t="shared" si="4"/>
        <v>0</v>
      </c>
      <c r="H115" s="86" t="e">
        <f t="shared" si="5"/>
        <v>#DIV/0!</v>
      </c>
    </row>
    <row r="116" spans="1:8" s="82" customFormat="1" x14ac:dyDescent="0.25">
      <c r="A116" s="42">
        <v>3212</v>
      </c>
      <c r="B116" s="50" t="s">
        <v>293</v>
      </c>
      <c r="C116" s="51">
        <v>235253.23</v>
      </c>
      <c r="D116" s="51"/>
      <c r="E116" s="51"/>
      <c r="F116" s="51">
        <v>250033.8</v>
      </c>
      <c r="G116" s="86">
        <f t="shared" si="4"/>
        <v>1.0628283403377712</v>
      </c>
      <c r="H116" s="86">
        <v>0</v>
      </c>
    </row>
    <row r="117" spans="1:8" s="82" customFormat="1" ht="25.5" hidden="1" x14ac:dyDescent="0.25">
      <c r="A117" s="52" t="s">
        <v>294</v>
      </c>
      <c r="B117" s="50" t="s">
        <v>295</v>
      </c>
      <c r="C117" s="58">
        <v>3112551.57</v>
      </c>
      <c r="D117" s="59"/>
      <c r="E117" s="59"/>
      <c r="F117" s="59">
        <v>3741275.78</v>
      </c>
      <c r="G117" s="86">
        <f t="shared" si="4"/>
        <v>1.2019963993721074</v>
      </c>
      <c r="H117" s="86" t="e">
        <f t="shared" si="5"/>
        <v>#DIV/0!</v>
      </c>
    </row>
    <row r="118" spans="1:8" s="82" customFormat="1" hidden="1" x14ac:dyDescent="0.25">
      <c r="A118" s="52"/>
      <c r="B118" s="53" t="s">
        <v>266</v>
      </c>
      <c r="C118" s="58">
        <v>341.67</v>
      </c>
      <c r="D118" s="59"/>
      <c r="E118" s="59"/>
      <c r="F118" s="59">
        <v>0</v>
      </c>
      <c r="G118" s="86">
        <f t="shared" si="4"/>
        <v>0</v>
      </c>
      <c r="H118" s="86" t="e">
        <f t="shared" si="5"/>
        <v>#DIV/0!</v>
      </c>
    </row>
    <row r="119" spans="1:8" s="82" customFormat="1" x14ac:dyDescent="0.25">
      <c r="A119" s="42">
        <v>3213</v>
      </c>
      <c r="B119" s="50" t="s">
        <v>296</v>
      </c>
      <c r="C119" s="51">
        <v>9897.9699999999993</v>
      </c>
      <c r="D119" s="51"/>
      <c r="E119" s="51"/>
      <c r="F119" s="51">
        <v>18232.759999999998</v>
      </c>
      <c r="G119" s="86">
        <f t="shared" si="4"/>
        <v>1.8420706468093961</v>
      </c>
      <c r="H119" s="86">
        <v>0</v>
      </c>
    </row>
    <row r="120" spans="1:8" s="82" customFormat="1" hidden="1" x14ac:dyDescent="0.25">
      <c r="A120" s="42">
        <v>32131</v>
      </c>
      <c r="B120" s="50" t="s">
        <v>297</v>
      </c>
      <c r="C120" s="58">
        <v>59203.25</v>
      </c>
      <c r="D120" s="59"/>
      <c r="E120" s="59"/>
      <c r="F120" s="59">
        <v>75698.009999999995</v>
      </c>
      <c r="G120" s="86">
        <f t="shared" si="4"/>
        <v>1.2786124072580474</v>
      </c>
      <c r="H120" s="86" t="e">
        <f t="shared" si="5"/>
        <v>#DIV/0!</v>
      </c>
    </row>
    <row r="121" spans="1:8" s="82" customFormat="1" hidden="1" x14ac:dyDescent="0.25">
      <c r="A121" s="42">
        <v>32132</v>
      </c>
      <c r="B121" s="50" t="s">
        <v>298</v>
      </c>
      <c r="C121" s="58">
        <v>354268.58</v>
      </c>
      <c r="D121" s="59"/>
      <c r="E121" s="59"/>
      <c r="F121" s="59">
        <v>162935.64000000001</v>
      </c>
      <c r="G121" s="86">
        <f t="shared" si="4"/>
        <v>0.45992122699676052</v>
      </c>
      <c r="H121" s="86" t="e">
        <f t="shared" si="5"/>
        <v>#DIV/0!</v>
      </c>
    </row>
    <row r="122" spans="1:8" s="82" customFormat="1" x14ac:dyDescent="0.25">
      <c r="A122" s="42">
        <v>3214</v>
      </c>
      <c r="B122" s="50" t="s">
        <v>465</v>
      </c>
      <c r="C122" s="58">
        <v>0</v>
      </c>
      <c r="D122" s="59"/>
      <c r="E122" s="59"/>
      <c r="F122" s="59">
        <v>92.4</v>
      </c>
      <c r="G122" s="86">
        <v>0</v>
      </c>
      <c r="H122" s="86">
        <v>0</v>
      </c>
    </row>
    <row r="123" spans="1:8" s="82" customFormat="1" hidden="1" x14ac:dyDescent="0.25">
      <c r="A123" s="42"/>
      <c r="B123" s="53" t="s">
        <v>266</v>
      </c>
      <c r="C123" s="58">
        <v>358379.53</v>
      </c>
      <c r="D123" s="59"/>
      <c r="E123" s="59"/>
      <c r="F123" s="59">
        <v>0</v>
      </c>
      <c r="G123" s="86">
        <f t="shared" si="4"/>
        <v>0</v>
      </c>
      <c r="H123" s="86" t="e">
        <f t="shared" si="5"/>
        <v>#DIV/0!</v>
      </c>
    </row>
    <row r="124" spans="1:8" s="79" customFormat="1" x14ac:dyDescent="0.25">
      <c r="A124" s="66">
        <v>322</v>
      </c>
      <c r="B124" s="70" t="s">
        <v>299</v>
      </c>
      <c r="C124" s="71">
        <f>C125+C131+C134+C138+C141+C144</f>
        <v>1444077.35</v>
      </c>
      <c r="D124" s="71"/>
      <c r="E124" s="71"/>
      <c r="F124" s="71">
        <f>F125+F131+F134+F138+F141+F144</f>
        <v>1869504.01</v>
      </c>
      <c r="G124" s="87">
        <f t="shared" si="4"/>
        <v>1.2946010198137932</v>
      </c>
      <c r="H124" s="87">
        <v>0</v>
      </c>
    </row>
    <row r="125" spans="1:8" s="82" customFormat="1" x14ac:dyDescent="0.25">
      <c r="A125" s="42">
        <v>3221</v>
      </c>
      <c r="B125" s="50" t="s">
        <v>300</v>
      </c>
      <c r="C125" s="51">
        <v>116886.31</v>
      </c>
      <c r="D125" s="51"/>
      <c r="E125" s="51"/>
      <c r="F125" s="51">
        <v>158375.4</v>
      </c>
      <c r="G125" s="86">
        <f t="shared" si="4"/>
        <v>1.3549525175360571</v>
      </c>
      <c r="H125" s="86">
        <v>0</v>
      </c>
    </row>
    <row r="126" spans="1:8" s="82" customFormat="1" hidden="1" x14ac:dyDescent="0.25">
      <c r="A126" s="42">
        <v>32211</v>
      </c>
      <c r="B126" s="50" t="s">
        <v>301</v>
      </c>
      <c r="C126" s="58">
        <v>406824.64</v>
      </c>
      <c r="D126" s="59"/>
      <c r="E126" s="59"/>
      <c r="F126" s="59">
        <v>415910.16</v>
      </c>
      <c r="G126" s="86">
        <f t="shared" si="4"/>
        <v>1.0223327672581484</v>
      </c>
      <c r="H126" s="86" t="e">
        <f t="shared" si="5"/>
        <v>#DIV/0!</v>
      </c>
    </row>
    <row r="127" spans="1:8" s="82" customFormat="1" hidden="1" x14ac:dyDescent="0.25">
      <c r="A127" s="42">
        <v>32212</v>
      </c>
      <c r="B127" s="50" t="s">
        <v>302</v>
      </c>
      <c r="C127" s="58">
        <v>11414.59</v>
      </c>
      <c r="D127" s="59"/>
      <c r="E127" s="59"/>
      <c r="F127" s="59">
        <v>11891.31</v>
      </c>
      <c r="G127" s="86">
        <f t="shared" si="4"/>
        <v>1.0417640931474541</v>
      </c>
      <c r="H127" s="86" t="e">
        <f t="shared" si="5"/>
        <v>#DIV/0!</v>
      </c>
    </row>
    <row r="128" spans="1:8" s="82" customFormat="1" hidden="1" x14ac:dyDescent="0.25">
      <c r="A128" s="42">
        <v>32214</v>
      </c>
      <c r="B128" s="50" t="s">
        <v>303</v>
      </c>
      <c r="C128" s="58">
        <v>614134.06999999995</v>
      </c>
      <c r="D128" s="59"/>
      <c r="E128" s="59"/>
      <c r="F128" s="59">
        <v>613168.16</v>
      </c>
      <c r="G128" s="86">
        <f t="shared" si="4"/>
        <v>0.99842720010632224</v>
      </c>
      <c r="H128" s="86" t="e">
        <f t="shared" si="5"/>
        <v>#DIV/0!</v>
      </c>
    </row>
    <row r="129" spans="1:8" s="82" customFormat="1" hidden="1" x14ac:dyDescent="0.25">
      <c r="A129" s="42">
        <v>32216</v>
      </c>
      <c r="B129" s="50" t="s">
        <v>304</v>
      </c>
      <c r="C129" s="58">
        <v>477726.85</v>
      </c>
      <c r="D129" s="59"/>
      <c r="E129" s="59"/>
      <c r="F129" s="59">
        <v>561935.32999999996</v>
      </c>
      <c r="G129" s="86">
        <f t="shared" si="4"/>
        <v>1.1762690960325968</v>
      </c>
      <c r="H129" s="86" t="e">
        <f t="shared" si="5"/>
        <v>#DIV/0!</v>
      </c>
    </row>
    <row r="130" spans="1:8" s="82" customFormat="1" hidden="1" x14ac:dyDescent="0.25">
      <c r="A130" s="42">
        <v>32219</v>
      </c>
      <c r="B130" s="50" t="s">
        <v>305</v>
      </c>
      <c r="C130" s="58">
        <v>861090.36</v>
      </c>
      <c r="D130" s="59"/>
      <c r="E130" s="59"/>
      <c r="F130" s="59">
        <v>707400.42</v>
      </c>
      <c r="G130" s="86">
        <f t="shared" si="4"/>
        <v>0.82151705890657056</v>
      </c>
      <c r="H130" s="86" t="e">
        <f t="shared" si="5"/>
        <v>#DIV/0!</v>
      </c>
    </row>
    <row r="131" spans="1:8" s="82" customFormat="1" x14ac:dyDescent="0.25">
      <c r="A131" s="42">
        <v>3222</v>
      </c>
      <c r="B131" s="50" t="s">
        <v>306</v>
      </c>
      <c r="C131" s="51">
        <v>940853.41</v>
      </c>
      <c r="D131" s="51"/>
      <c r="E131" s="51"/>
      <c r="F131" s="51">
        <v>1103831.6399999999</v>
      </c>
      <c r="G131" s="86">
        <f t="shared" si="4"/>
        <v>1.1732238287790229</v>
      </c>
      <c r="H131" s="86">
        <v>0</v>
      </c>
    </row>
    <row r="132" spans="1:8" s="82" customFormat="1" ht="25.5" hidden="1" x14ac:dyDescent="0.25">
      <c r="A132" s="22" t="s">
        <v>307</v>
      </c>
      <c r="B132" s="50" t="s">
        <v>308</v>
      </c>
      <c r="C132" s="58">
        <v>9197635.7100000009</v>
      </c>
      <c r="D132" s="59"/>
      <c r="E132" s="59"/>
      <c r="F132" s="59">
        <v>9649432.4399999995</v>
      </c>
      <c r="G132" s="86">
        <f t="shared" si="4"/>
        <v>1.0491209637177508</v>
      </c>
      <c r="H132" s="86" t="e">
        <f t="shared" si="5"/>
        <v>#DIV/0!</v>
      </c>
    </row>
    <row r="133" spans="1:8" s="82" customFormat="1" hidden="1" x14ac:dyDescent="0.25">
      <c r="A133" s="42">
        <v>32224</v>
      </c>
      <c r="B133" s="50" t="s">
        <v>309</v>
      </c>
      <c r="C133" s="58">
        <v>3964648.19</v>
      </c>
      <c r="D133" s="59"/>
      <c r="E133" s="59"/>
      <c r="F133" s="59">
        <v>5363552.79</v>
      </c>
      <c r="G133" s="86">
        <f t="shared" si="4"/>
        <v>1.3528445735811934</v>
      </c>
      <c r="H133" s="86" t="e">
        <f t="shared" si="5"/>
        <v>#DIV/0!</v>
      </c>
    </row>
    <row r="134" spans="1:8" s="82" customFormat="1" x14ac:dyDescent="0.25">
      <c r="A134" s="42">
        <v>3223</v>
      </c>
      <c r="B134" s="50" t="s">
        <v>310</v>
      </c>
      <c r="C134" s="51">
        <v>358514.26</v>
      </c>
      <c r="D134" s="51"/>
      <c r="E134" s="51"/>
      <c r="F134" s="51">
        <v>562779.93999999994</v>
      </c>
      <c r="G134" s="86">
        <f t="shared" si="4"/>
        <v>1.5697560816688294</v>
      </c>
      <c r="H134" s="86">
        <v>0</v>
      </c>
    </row>
    <row r="135" spans="1:8" s="82" customFormat="1" hidden="1" x14ac:dyDescent="0.25">
      <c r="A135" s="42">
        <v>32231</v>
      </c>
      <c r="B135" s="50" t="s">
        <v>311</v>
      </c>
      <c r="C135" s="58">
        <v>2109066.66</v>
      </c>
      <c r="D135" s="59"/>
      <c r="E135" s="59"/>
      <c r="F135" s="59">
        <v>5310139.99</v>
      </c>
      <c r="G135" s="86">
        <f t="shared" si="4"/>
        <v>2.5177677361795667</v>
      </c>
      <c r="H135" s="86" t="e">
        <f t="shared" si="5"/>
        <v>#DIV/0!</v>
      </c>
    </row>
    <row r="136" spans="1:8" s="82" customFormat="1" hidden="1" x14ac:dyDescent="0.25">
      <c r="A136" s="42">
        <v>32233</v>
      </c>
      <c r="B136" s="50" t="s">
        <v>312</v>
      </c>
      <c r="C136" s="58">
        <v>1557206.32</v>
      </c>
      <c r="D136" s="59"/>
      <c r="E136" s="59"/>
      <c r="F136" s="59">
        <v>2532114.1</v>
      </c>
      <c r="G136" s="86">
        <f t="shared" si="4"/>
        <v>1.626062049375705</v>
      </c>
      <c r="H136" s="86" t="e">
        <f t="shared" si="5"/>
        <v>#DIV/0!</v>
      </c>
    </row>
    <row r="137" spans="1:8" s="82" customFormat="1" hidden="1" x14ac:dyDescent="0.25">
      <c r="A137" s="42">
        <v>32234</v>
      </c>
      <c r="B137" s="50" t="s">
        <v>313</v>
      </c>
      <c r="C137" s="58">
        <v>49918.95</v>
      </c>
      <c r="D137" s="59"/>
      <c r="E137" s="59"/>
      <c r="F137" s="59">
        <v>49905.84</v>
      </c>
      <c r="G137" s="86">
        <f t="shared" ref="G137:G200" si="9">F137/C137</f>
        <v>0.9997373742837139</v>
      </c>
      <c r="H137" s="86" t="e">
        <f t="shared" ref="H137:H200" si="10">F137/E137</f>
        <v>#DIV/0!</v>
      </c>
    </row>
    <row r="138" spans="1:8" s="82" customFormat="1" x14ac:dyDescent="0.25">
      <c r="A138" s="42">
        <v>3224</v>
      </c>
      <c r="B138" s="50" t="s">
        <v>314</v>
      </c>
      <c r="C138" s="51">
        <v>20352.580000000002</v>
      </c>
      <c r="D138" s="51"/>
      <c r="E138" s="51"/>
      <c r="F138" s="51">
        <v>34885.83</v>
      </c>
      <c r="G138" s="86">
        <f t="shared" si="9"/>
        <v>1.7140740879043344</v>
      </c>
      <c r="H138" s="86">
        <v>0</v>
      </c>
    </row>
    <row r="139" spans="1:8" s="82" customFormat="1" hidden="1" x14ac:dyDescent="0.25">
      <c r="A139" s="42">
        <v>32241</v>
      </c>
      <c r="B139" s="50" t="s">
        <v>314</v>
      </c>
      <c r="C139" s="58">
        <v>465379.75</v>
      </c>
      <c r="D139" s="59"/>
      <c r="E139" s="59"/>
      <c r="F139" s="59">
        <v>291942.32</v>
      </c>
      <c r="G139" s="86">
        <f t="shared" si="9"/>
        <v>0.62732063438514463</v>
      </c>
      <c r="H139" s="86" t="e">
        <f t="shared" si="10"/>
        <v>#DIV/0!</v>
      </c>
    </row>
    <row r="140" spans="1:8" s="82" customFormat="1" hidden="1" x14ac:dyDescent="0.25">
      <c r="A140" s="42">
        <v>32244</v>
      </c>
      <c r="B140" s="50" t="s">
        <v>315</v>
      </c>
      <c r="C140" s="58">
        <v>0</v>
      </c>
      <c r="D140" s="59"/>
      <c r="E140" s="59"/>
      <c r="F140" s="59">
        <v>135354.34</v>
      </c>
      <c r="G140" s="86" t="e">
        <f t="shared" si="9"/>
        <v>#DIV/0!</v>
      </c>
      <c r="H140" s="86" t="e">
        <f t="shared" si="10"/>
        <v>#DIV/0!</v>
      </c>
    </row>
    <row r="141" spans="1:8" s="82" customFormat="1" x14ac:dyDescent="0.25">
      <c r="A141" s="42">
        <v>3225</v>
      </c>
      <c r="B141" s="50" t="s">
        <v>316</v>
      </c>
      <c r="C141" s="51">
        <v>7470.79</v>
      </c>
      <c r="D141" s="51"/>
      <c r="E141" s="51"/>
      <c r="F141" s="51">
        <v>9566.83</v>
      </c>
      <c r="G141" s="86">
        <f t="shared" si="9"/>
        <v>1.2805647060083338</v>
      </c>
      <c r="H141" s="86">
        <v>0</v>
      </c>
    </row>
    <row r="142" spans="1:8" s="82" customFormat="1" hidden="1" x14ac:dyDescent="0.25">
      <c r="A142" s="54">
        <v>32251</v>
      </c>
      <c r="B142" s="55" t="s">
        <v>317</v>
      </c>
      <c r="C142" s="58">
        <v>198903.47</v>
      </c>
      <c r="D142" s="59"/>
      <c r="E142" s="59"/>
      <c r="F142" s="59">
        <v>396785.5</v>
      </c>
      <c r="G142" s="86">
        <f t="shared" si="9"/>
        <v>1.9948646446439571</v>
      </c>
      <c r="H142" s="86" t="e">
        <f t="shared" si="10"/>
        <v>#DIV/0!</v>
      </c>
    </row>
    <row r="143" spans="1:8" s="82" customFormat="1" hidden="1" x14ac:dyDescent="0.25">
      <c r="A143" s="54">
        <v>32252</v>
      </c>
      <c r="B143" s="56" t="s">
        <v>266</v>
      </c>
      <c r="C143" s="59">
        <v>13168.5</v>
      </c>
      <c r="D143" s="59"/>
      <c r="E143" s="59"/>
      <c r="F143" s="59">
        <v>0</v>
      </c>
      <c r="G143" s="86">
        <f t="shared" si="9"/>
        <v>0</v>
      </c>
      <c r="H143" s="86" t="e">
        <f t="shared" si="10"/>
        <v>#DIV/0!</v>
      </c>
    </row>
    <row r="144" spans="1:8" s="82" customFormat="1" x14ac:dyDescent="0.25">
      <c r="A144" s="42">
        <v>3227</v>
      </c>
      <c r="B144" s="50" t="s">
        <v>318</v>
      </c>
      <c r="C144" s="57">
        <v>0</v>
      </c>
      <c r="D144" s="57"/>
      <c r="E144" s="57"/>
      <c r="F144" s="57">
        <v>64.37</v>
      </c>
      <c r="G144" s="86">
        <v>0</v>
      </c>
      <c r="H144" s="86">
        <v>0</v>
      </c>
    </row>
    <row r="145" spans="1:8" s="82" customFormat="1" hidden="1" x14ac:dyDescent="0.25">
      <c r="A145" s="42">
        <v>32271</v>
      </c>
      <c r="B145" s="50" t="s">
        <v>318</v>
      </c>
      <c r="C145" s="58">
        <v>66541.05</v>
      </c>
      <c r="D145" s="59"/>
      <c r="E145" s="59"/>
      <c r="F145" s="59">
        <v>3377.69</v>
      </c>
      <c r="G145" s="86">
        <f t="shared" si="9"/>
        <v>5.0760996407480795E-2</v>
      </c>
      <c r="H145" s="86" t="e">
        <f t="shared" si="10"/>
        <v>#DIV/0!</v>
      </c>
    </row>
    <row r="146" spans="1:8" s="79" customFormat="1" x14ac:dyDescent="0.25">
      <c r="A146" s="66">
        <v>323</v>
      </c>
      <c r="B146" s="70" t="s">
        <v>319</v>
      </c>
      <c r="C146" s="72">
        <f>C147+C152+C157+C160+C167+C172+C176+C183+C185</f>
        <v>472897.56999999989</v>
      </c>
      <c r="D146" s="72"/>
      <c r="E146" s="72"/>
      <c r="F146" s="72">
        <f>F147+F152+F157+F160+F167+F172+F176+F183+F185</f>
        <v>1334982.4699999997</v>
      </c>
      <c r="G146" s="87">
        <f t="shared" si="9"/>
        <v>2.8229844149970997</v>
      </c>
      <c r="H146" s="87">
        <v>0</v>
      </c>
    </row>
    <row r="147" spans="1:8" s="82" customFormat="1" x14ac:dyDescent="0.25">
      <c r="A147" s="42">
        <v>3231</v>
      </c>
      <c r="B147" s="50" t="s">
        <v>320</v>
      </c>
      <c r="C147" s="57">
        <v>39212.46</v>
      </c>
      <c r="D147" s="57"/>
      <c r="E147" s="57"/>
      <c r="F147" s="57">
        <v>42170.69</v>
      </c>
      <c r="G147" s="86">
        <f t="shared" si="9"/>
        <v>1.0754410715369553</v>
      </c>
      <c r="H147" s="86">
        <v>0</v>
      </c>
    </row>
    <row r="148" spans="1:8" s="82" customFormat="1" hidden="1" x14ac:dyDescent="0.25">
      <c r="A148" s="42">
        <v>32311</v>
      </c>
      <c r="B148" s="50" t="s">
        <v>321</v>
      </c>
      <c r="C148" s="58">
        <v>163753.82999999999</v>
      </c>
      <c r="D148" s="59"/>
      <c r="E148" s="59"/>
      <c r="F148" s="59">
        <v>212823.26</v>
      </c>
      <c r="G148" s="86">
        <f t="shared" si="9"/>
        <v>1.2996536325287782</v>
      </c>
      <c r="H148" s="86" t="e">
        <f t="shared" si="10"/>
        <v>#DIV/0!</v>
      </c>
    </row>
    <row r="149" spans="1:8" s="82" customFormat="1" hidden="1" x14ac:dyDescent="0.25">
      <c r="A149" s="42">
        <v>32312</v>
      </c>
      <c r="B149" s="50" t="s">
        <v>322</v>
      </c>
      <c r="C149" s="58">
        <v>74413.960000000006</v>
      </c>
      <c r="D149" s="59"/>
      <c r="E149" s="59"/>
      <c r="F149" s="59">
        <v>80687.8</v>
      </c>
      <c r="G149" s="86">
        <f t="shared" si="9"/>
        <v>1.0843099869970634</v>
      </c>
      <c r="H149" s="86" t="e">
        <f t="shared" si="10"/>
        <v>#DIV/0!</v>
      </c>
    </row>
    <row r="150" spans="1:8" s="82" customFormat="1" hidden="1" x14ac:dyDescent="0.25">
      <c r="A150" s="42">
        <v>32313</v>
      </c>
      <c r="B150" s="50" t="s">
        <v>323</v>
      </c>
      <c r="C150" s="58">
        <v>42024.01</v>
      </c>
      <c r="D150" s="59"/>
      <c r="E150" s="59"/>
      <c r="F150" s="59">
        <v>36012.57</v>
      </c>
      <c r="G150" s="86">
        <f t="shared" si="9"/>
        <v>0.85695225181985246</v>
      </c>
      <c r="H150" s="86" t="e">
        <f t="shared" si="10"/>
        <v>#DIV/0!</v>
      </c>
    </row>
    <row r="151" spans="1:8" s="82" customFormat="1" hidden="1" x14ac:dyDescent="0.25">
      <c r="A151" s="42">
        <v>32319</v>
      </c>
      <c r="B151" s="50" t="s">
        <v>324</v>
      </c>
      <c r="C151" s="58">
        <v>257685</v>
      </c>
      <c r="D151" s="59"/>
      <c r="E151" s="59"/>
      <c r="F151" s="59">
        <v>265645</v>
      </c>
      <c r="G151" s="86">
        <f t="shared" si="9"/>
        <v>1.0308904282360245</v>
      </c>
      <c r="H151" s="86" t="e">
        <f t="shared" si="10"/>
        <v>#DIV/0!</v>
      </c>
    </row>
    <row r="152" spans="1:8" s="82" customFormat="1" x14ac:dyDescent="0.25">
      <c r="A152" s="42">
        <v>3232</v>
      </c>
      <c r="B152" s="50" t="s">
        <v>325</v>
      </c>
      <c r="C152" s="57">
        <v>88786.78</v>
      </c>
      <c r="D152" s="57"/>
      <c r="E152" s="57"/>
      <c r="F152" s="57">
        <v>979804.03</v>
      </c>
      <c r="G152" s="86">
        <f t="shared" si="9"/>
        <v>11.035472060142288</v>
      </c>
      <c r="H152" s="86">
        <v>0</v>
      </c>
    </row>
    <row r="153" spans="1:8" s="82" customFormat="1" hidden="1" x14ac:dyDescent="0.25">
      <c r="A153" s="42">
        <v>32321</v>
      </c>
      <c r="B153" s="50" t="s">
        <v>326</v>
      </c>
      <c r="C153" s="58">
        <v>569507.88</v>
      </c>
      <c r="D153" s="59"/>
      <c r="E153" s="59"/>
      <c r="F153" s="59">
        <v>933134.08</v>
      </c>
      <c r="G153" s="86">
        <f t="shared" si="9"/>
        <v>1.6384919555459003</v>
      </c>
      <c r="H153" s="86" t="e">
        <f t="shared" si="10"/>
        <v>#DIV/0!</v>
      </c>
    </row>
    <row r="154" spans="1:8" s="82" customFormat="1" hidden="1" x14ac:dyDescent="0.25">
      <c r="A154" s="42">
        <v>32322</v>
      </c>
      <c r="B154" s="50" t="s">
        <v>327</v>
      </c>
      <c r="C154" s="58">
        <v>1072288.28</v>
      </c>
      <c r="D154" s="59"/>
      <c r="E154" s="59"/>
      <c r="F154" s="59">
        <v>844207.39</v>
      </c>
      <c r="G154" s="86">
        <f t="shared" si="9"/>
        <v>0.78729517588311237</v>
      </c>
      <c r="H154" s="86" t="e">
        <f t="shared" si="10"/>
        <v>#DIV/0!</v>
      </c>
    </row>
    <row r="155" spans="1:8" s="82" customFormat="1" hidden="1" x14ac:dyDescent="0.25">
      <c r="A155" s="42">
        <v>32323</v>
      </c>
      <c r="B155" s="50" t="s">
        <v>328</v>
      </c>
      <c r="C155" s="58">
        <v>20694.28</v>
      </c>
      <c r="D155" s="59"/>
      <c r="E155" s="59"/>
      <c r="F155" s="59">
        <v>33842.11</v>
      </c>
      <c r="G155" s="86">
        <f t="shared" si="9"/>
        <v>1.6353364311297616</v>
      </c>
      <c r="H155" s="86" t="e">
        <f t="shared" si="10"/>
        <v>#DIV/0!</v>
      </c>
    </row>
    <row r="156" spans="1:8" s="82" customFormat="1" hidden="1" x14ac:dyDescent="0.25">
      <c r="A156" s="42">
        <v>32329</v>
      </c>
      <c r="B156" s="50" t="s">
        <v>329</v>
      </c>
      <c r="C156" s="58">
        <v>163805.01999999999</v>
      </c>
      <c r="D156" s="59"/>
      <c r="E156" s="59"/>
      <c r="F156" s="59">
        <v>104707.43</v>
      </c>
      <c r="G156" s="86">
        <f t="shared" si="9"/>
        <v>0.63921990913343196</v>
      </c>
      <c r="H156" s="86" t="e">
        <f t="shared" si="10"/>
        <v>#DIV/0!</v>
      </c>
    </row>
    <row r="157" spans="1:8" s="82" customFormat="1" x14ac:dyDescent="0.25">
      <c r="A157" s="42">
        <v>3233</v>
      </c>
      <c r="B157" s="50" t="s">
        <v>330</v>
      </c>
      <c r="C157" s="51">
        <v>3524.59</v>
      </c>
      <c r="D157" s="51"/>
      <c r="E157" s="51"/>
      <c r="F157" s="51">
        <v>4479.33</v>
      </c>
      <c r="G157" s="86">
        <f t="shared" si="9"/>
        <v>1.2708797335292898</v>
      </c>
      <c r="H157" s="86">
        <v>0</v>
      </c>
    </row>
    <row r="158" spans="1:8" s="82" customFormat="1" hidden="1" x14ac:dyDescent="0.25">
      <c r="A158" s="42">
        <v>32332</v>
      </c>
      <c r="B158" s="50" t="s">
        <v>331</v>
      </c>
      <c r="C158" s="58">
        <v>53531.5</v>
      </c>
      <c r="D158" s="59"/>
      <c r="E158" s="59"/>
      <c r="F158" s="59">
        <v>52742</v>
      </c>
      <c r="G158" s="86">
        <f t="shared" si="9"/>
        <v>0.98525167424787274</v>
      </c>
      <c r="H158" s="86" t="e">
        <f t="shared" si="10"/>
        <v>#DIV/0!</v>
      </c>
    </row>
    <row r="159" spans="1:8" s="82" customFormat="1" hidden="1" x14ac:dyDescent="0.25">
      <c r="A159" s="42"/>
      <c r="B159" s="53" t="s">
        <v>266</v>
      </c>
      <c r="C159" s="51">
        <v>0</v>
      </c>
      <c r="D159" s="98"/>
      <c r="E159" s="98"/>
      <c r="F159" s="57">
        <v>0</v>
      </c>
      <c r="G159" s="86" t="e">
        <f t="shared" si="9"/>
        <v>#DIV/0!</v>
      </c>
      <c r="H159" s="86" t="e">
        <f t="shared" si="10"/>
        <v>#DIV/0!</v>
      </c>
    </row>
    <row r="160" spans="1:8" s="82" customFormat="1" x14ac:dyDescent="0.25">
      <c r="A160" s="42">
        <v>3234</v>
      </c>
      <c r="B160" s="50" t="s">
        <v>332</v>
      </c>
      <c r="C160" s="51">
        <v>174965.86</v>
      </c>
      <c r="D160" s="51"/>
      <c r="E160" s="51"/>
      <c r="F160" s="51">
        <v>131528.44</v>
      </c>
      <c r="G160" s="86">
        <f t="shared" si="9"/>
        <v>0.75173773900805574</v>
      </c>
      <c r="H160" s="86">
        <v>0</v>
      </c>
    </row>
    <row r="161" spans="1:8" s="82" customFormat="1" hidden="1" x14ac:dyDescent="0.25">
      <c r="A161" s="42">
        <v>32341</v>
      </c>
      <c r="B161" s="50" t="s">
        <v>333</v>
      </c>
      <c r="C161" s="58">
        <v>1009265.45</v>
      </c>
      <c r="D161" s="59"/>
      <c r="E161" s="59"/>
      <c r="F161" s="59">
        <v>879433.19</v>
      </c>
      <c r="G161" s="86">
        <f t="shared" si="9"/>
        <v>0.87135965072419752</v>
      </c>
      <c r="H161" s="86" t="e">
        <f t="shared" si="10"/>
        <v>#DIV/0!</v>
      </c>
    </row>
    <row r="162" spans="1:8" s="82" customFormat="1" hidden="1" x14ac:dyDescent="0.25">
      <c r="A162" s="42">
        <v>32342</v>
      </c>
      <c r="B162" s="50" t="s">
        <v>334</v>
      </c>
      <c r="C162" s="58">
        <v>1087321.69</v>
      </c>
      <c r="D162" s="59"/>
      <c r="E162" s="59"/>
      <c r="F162" s="59">
        <v>916616.08</v>
      </c>
      <c r="G162" s="86">
        <f t="shared" si="9"/>
        <v>0.84300358250004193</v>
      </c>
      <c r="H162" s="86" t="e">
        <f t="shared" si="10"/>
        <v>#DIV/0!</v>
      </c>
    </row>
    <row r="163" spans="1:8" s="82" customFormat="1" hidden="1" x14ac:dyDescent="0.25">
      <c r="A163" s="42">
        <v>32343</v>
      </c>
      <c r="B163" s="50" t="s">
        <v>335</v>
      </c>
      <c r="C163" s="58">
        <v>99703.5</v>
      </c>
      <c r="D163" s="59"/>
      <c r="E163" s="59"/>
      <c r="F163" s="59">
        <v>34923.5</v>
      </c>
      <c r="G163" s="86">
        <f t="shared" si="9"/>
        <v>0.35027356110868724</v>
      </c>
      <c r="H163" s="86" t="e">
        <f t="shared" si="10"/>
        <v>#DIV/0!</v>
      </c>
    </row>
    <row r="164" spans="1:8" s="82" customFormat="1" hidden="1" x14ac:dyDescent="0.25">
      <c r="A164" s="42">
        <v>32344</v>
      </c>
      <c r="B164" s="50" t="s">
        <v>336</v>
      </c>
      <c r="C164" s="58">
        <v>38327.85</v>
      </c>
      <c r="D164" s="59"/>
      <c r="E164" s="59"/>
      <c r="F164" s="59">
        <v>-287.45999999999998</v>
      </c>
      <c r="G164" s="86">
        <f t="shared" si="9"/>
        <v>-7.500029352024702E-3</v>
      </c>
      <c r="H164" s="86" t="e">
        <f t="shared" si="10"/>
        <v>#DIV/0!</v>
      </c>
    </row>
    <row r="165" spans="1:8" s="82" customFormat="1" hidden="1" x14ac:dyDescent="0.25">
      <c r="A165" s="42">
        <v>32345</v>
      </c>
      <c r="B165" s="50" t="s">
        <v>337</v>
      </c>
      <c r="C165" s="58">
        <v>0</v>
      </c>
      <c r="D165" s="59"/>
      <c r="E165" s="59"/>
      <c r="F165" s="59">
        <v>0</v>
      </c>
      <c r="G165" s="86" t="e">
        <f t="shared" si="9"/>
        <v>#DIV/0!</v>
      </c>
      <c r="H165" s="86" t="e">
        <f t="shared" si="10"/>
        <v>#DIV/0!</v>
      </c>
    </row>
    <row r="166" spans="1:8" s="82" customFormat="1" hidden="1" x14ac:dyDescent="0.25">
      <c r="A166" s="42">
        <v>32349</v>
      </c>
      <c r="B166" s="50" t="s">
        <v>338</v>
      </c>
      <c r="C166" s="58">
        <v>770499.45</v>
      </c>
      <c r="D166" s="59"/>
      <c r="E166" s="59"/>
      <c r="F166" s="59">
        <v>753164.11</v>
      </c>
      <c r="G166" s="86">
        <f t="shared" si="9"/>
        <v>0.97750116499109774</v>
      </c>
      <c r="H166" s="86" t="e">
        <f t="shared" si="10"/>
        <v>#DIV/0!</v>
      </c>
    </row>
    <row r="167" spans="1:8" s="82" customFormat="1" x14ac:dyDescent="0.25">
      <c r="A167" s="42">
        <v>3235</v>
      </c>
      <c r="B167" s="50" t="s">
        <v>339</v>
      </c>
      <c r="C167" s="51">
        <v>69578.47</v>
      </c>
      <c r="D167" s="51"/>
      <c r="E167" s="51"/>
      <c r="F167" s="51">
        <v>55662.45</v>
      </c>
      <c r="G167" s="86">
        <f t="shared" si="9"/>
        <v>0.79999531464258977</v>
      </c>
      <c r="H167" s="86">
        <v>0</v>
      </c>
    </row>
    <row r="168" spans="1:8" s="82" customFormat="1" hidden="1" x14ac:dyDescent="0.25">
      <c r="A168" s="42">
        <v>32352</v>
      </c>
      <c r="B168" s="50" t="s">
        <v>340</v>
      </c>
      <c r="C168" s="58">
        <v>141083.88</v>
      </c>
      <c r="D168" s="59"/>
      <c r="E168" s="59"/>
      <c r="F168" s="59">
        <v>138707.04</v>
      </c>
      <c r="G168" s="86">
        <f t="shared" si="9"/>
        <v>0.9831530008956374</v>
      </c>
      <c r="H168" s="86" t="e">
        <f t="shared" si="10"/>
        <v>#DIV/0!</v>
      </c>
    </row>
    <row r="169" spans="1:8" s="82" customFormat="1" hidden="1" x14ac:dyDescent="0.25">
      <c r="A169" s="42">
        <v>32353</v>
      </c>
      <c r="B169" s="50" t="s">
        <v>341</v>
      </c>
      <c r="C169" s="58">
        <v>69988.649999999994</v>
      </c>
      <c r="D169" s="59"/>
      <c r="E169" s="59"/>
      <c r="F169" s="59">
        <v>19832.54</v>
      </c>
      <c r="G169" s="86">
        <f t="shared" si="9"/>
        <v>0.28336794608840149</v>
      </c>
      <c r="H169" s="86" t="e">
        <f t="shared" si="10"/>
        <v>#DIV/0!</v>
      </c>
    </row>
    <row r="170" spans="1:8" s="82" customFormat="1" hidden="1" x14ac:dyDescent="0.25">
      <c r="A170" s="42">
        <v>32354</v>
      </c>
      <c r="B170" s="50" t="s">
        <v>342</v>
      </c>
      <c r="C170" s="58">
        <v>35352.559999999998</v>
      </c>
      <c r="D170" s="59"/>
      <c r="E170" s="59"/>
      <c r="F170" s="59">
        <v>36371.47</v>
      </c>
      <c r="G170" s="86">
        <f t="shared" si="9"/>
        <v>1.0288213922838969</v>
      </c>
      <c r="H170" s="86" t="e">
        <f t="shared" si="10"/>
        <v>#DIV/0!</v>
      </c>
    </row>
    <row r="171" spans="1:8" s="82" customFormat="1" hidden="1" x14ac:dyDescent="0.25">
      <c r="A171" s="42">
        <v>32359</v>
      </c>
      <c r="B171" s="50" t="s">
        <v>343</v>
      </c>
      <c r="C171" s="58">
        <v>863474.2</v>
      </c>
      <c r="D171" s="59"/>
      <c r="E171" s="59"/>
      <c r="F171" s="59">
        <v>881220.18</v>
      </c>
      <c r="G171" s="86">
        <f t="shared" si="9"/>
        <v>1.0205518358278685</v>
      </c>
      <c r="H171" s="86" t="e">
        <f t="shared" si="10"/>
        <v>#DIV/0!</v>
      </c>
    </row>
    <row r="172" spans="1:8" s="82" customFormat="1" x14ac:dyDescent="0.25">
      <c r="A172" s="42">
        <v>3236</v>
      </c>
      <c r="B172" s="50" t="s">
        <v>344</v>
      </c>
      <c r="C172" s="51">
        <v>38235.47</v>
      </c>
      <c r="D172" s="51"/>
      <c r="E172" s="51"/>
      <c r="F172" s="51">
        <v>44236.639999999999</v>
      </c>
      <c r="G172" s="86">
        <f t="shared" si="9"/>
        <v>1.1569529549394841</v>
      </c>
      <c r="H172" s="86">
        <v>0</v>
      </c>
    </row>
    <row r="173" spans="1:8" s="82" customFormat="1" hidden="1" x14ac:dyDescent="0.25">
      <c r="A173" s="42">
        <v>32361</v>
      </c>
      <c r="B173" s="50" t="s">
        <v>345</v>
      </c>
      <c r="C173" s="58">
        <v>506772.81</v>
      </c>
      <c r="D173" s="59"/>
      <c r="E173" s="59"/>
      <c r="F173" s="59">
        <v>403533.58</v>
      </c>
      <c r="G173" s="86">
        <f t="shared" si="9"/>
        <v>0.79628103962404773</v>
      </c>
      <c r="H173" s="86" t="e">
        <f t="shared" si="10"/>
        <v>#DIV/0!</v>
      </c>
    </row>
    <row r="174" spans="1:8" s="82" customFormat="1" hidden="1" x14ac:dyDescent="0.25">
      <c r="A174" s="42">
        <v>32363</v>
      </c>
      <c r="B174" s="50" t="s">
        <v>346</v>
      </c>
      <c r="C174" s="58">
        <v>90319.39</v>
      </c>
      <c r="D174" s="59"/>
      <c r="E174" s="59"/>
      <c r="F174" s="59">
        <v>83699.11</v>
      </c>
      <c r="G174" s="86">
        <f t="shared" si="9"/>
        <v>0.92670145358599076</v>
      </c>
      <c r="H174" s="86" t="e">
        <f t="shared" si="10"/>
        <v>#DIV/0!</v>
      </c>
    </row>
    <row r="175" spans="1:8" s="82" customFormat="1" hidden="1" x14ac:dyDescent="0.25">
      <c r="A175" s="42">
        <v>32369</v>
      </c>
      <c r="B175" s="50" t="s">
        <v>347</v>
      </c>
      <c r="C175" s="58">
        <v>49386.26</v>
      </c>
      <c r="D175" s="59"/>
      <c r="E175" s="59"/>
      <c r="F175" s="59">
        <v>61301.29</v>
      </c>
      <c r="G175" s="86">
        <f t="shared" si="9"/>
        <v>1.2412620433294603</v>
      </c>
      <c r="H175" s="86" t="e">
        <f t="shared" si="10"/>
        <v>#DIV/0!</v>
      </c>
    </row>
    <row r="176" spans="1:8" s="82" customFormat="1" x14ac:dyDescent="0.25">
      <c r="A176" s="42">
        <v>3237</v>
      </c>
      <c r="B176" s="50" t="s">
        <v>348</v>
      </c>
      <c r="C176" s="51">
        <v>7428.36</v>
      </c>
      <c r="D176" s="51"/>
      <c r="E176" s="51"/>
      <c r="F176" s="51">
        <v>18647.14</v>
      </c>
      <c r="G176" s="86">
        <f t="shared" si="9"/>
        <v>2.5102633690343494</v>
      </c>
      <c r="H176" s="86">
        <v>0</v>
      </c>
    </row>
    <row r="177" spans="1:8" s="82" customFormat="1" hidden="1" x14ac:dyDescent="0.25">
      <c r="A177" s="42">
        <v>32371</v>
      </c>
      <c r="B177" s="50" t="s">
        <v>349</v>
      </c>
      <c r="C177" s="58">
        <v>14925.36</v>
      </c>
      <c r="D177" s="59"/>
      <c r="E177" s="59"/>
      <c r="F177" s="59">
        <v>14925.3</v>
      </c>
      <c r="G177" s="86">
        <f t="shared" si="9"/>
        <v>0.99999597999646228</v>
      </c>
      <c r="H177" s="86" t="e">
        <f t="shared" si="10"/>
        <v>#DIV/0!</v>
      </c>
    </row>
    <row r="178" spans="1:8" s="82" customFormat="1" hidden="1" x14ac:dyDescent="0.25">
      <c r="A178" s="42">
        <v>32372</v>
      </c>
      <c r="B178" s="50" t="s">
        <v>350</v>
      </c>
      <c r="C178" s="58">
        <v>72716.66</v>
      </c>
      <c r="D178" s="59"/>
      <c r="E178" s="59"/>
      <c r="F178" s="59">
        <v>121291.16</v>
      </c>
      <c r="G178" s="86">
        <f t="shared" si="9"/>
        <v>1.6679968524406923</v>
      </c>
      <c r="H178" s="86" t="e">
        <f t="shared" si="10"/>
        <v>#DIV/0!</v>
      </c>
    </row>
    <row r="179" spans="1:8" s="82" customFormat="1" ht="14.45" hidden="1" x14ac:dyDescent="0.3">
      <c r="A179" s="42">
        <v>32373</v>
      </c>
      <c r="B179" s="50" t="s">
        <v>351</v>
      </c>
      <c r="C179" s="58">
        <v>207062.5</v>
      </c>
      <c r="D179" s="99"/>
      <c r="E179" s="99"/>
      <c r="F179" s="59">
        <v>63567.49</v>
      </c>
      <c r="G179" s="86">
        <f t="shared" si="9"/>
        <v>0.30699663145185629</v>
      </c>
      <c r="H179" s="86" t="e">
        <f t="shared" si="10"/>
        <v>#DIV/0!</v>
      </c>
    </row>
    <row r="180" spans="1:8" s="82" customFormat="1" ht="14.45" hidden="1" x14ac:dyDescent="0.3">
      <c r="A180" s="42">
        <v>32375</v>
      </c>
      <c r="B180" s="50" t="s">
        <v>352</v>
      </c>
      <c r="C180" s="58"/>
      <c r="D180" s="99"/>
      <c r="E180" s="99"/>
      <c r="F180" s="59">
        <v>0</v>
      </c>
      <c r="G180" s="86" t="e">
        <f t="shared" si="9"/>
        <v>#DIV/0!</v>
      </c>
      <c r="H180" s="86" t="e">
        <f t="shared" si="10"/>
        <v>#DIV/0!</v>
      </c>
    </row>
    <row r="181" spans="1:8" s="82" customFormat="1" ht="14.45" hidden="1" x14ac:dyDescent="0.3">
      <c r="A181" s="42">
        <v>32377</v>
      </c>
      <c r="B181" s="50" t="s">
        <v>353</v>
      </c>
      <c r="C181" s="58"/>
      <c r="D181" s="99"/>
      <c r="E181" s="99"/>
      <c r="F181" s="59">
        <v>4275</v>
      </c>
      <c r="G181" s="86" t="e">
        <f t="shared" si="9"/>
        <v>#DIV/0!</v>
      </c>
      <c r="H181" s="86" t="e">
        <f t="shared" si="10"/>
        <v>#DIV/0!</v>
      </c>
    </row>
    <row r="182" spans="1:8" s="82" customFormat="1" hidden="1" x14ac:dyDescent="0.25">
      <c r="A182" s="42">
        <v>32379</v>
      </c>
      <c r="B182" s="50" t="s">
        <v>354</v>
      </c>
      <c r="C182" s="58">
        <v>15615</v>
      </c>
      <c r="D182" s="59"/>
      <c r="E182" s="59"/>
      <c r="F182" s="59">
        <v>6150</v>
      </c>
      <c r="G182" s="86">
        <f t="shared" si="9"/>
        <v>0.39385206532180594</v>
      </c>
      <c r="H182" s="86" t="e">
        <f t="shared" si="10"/>
        <v>#DIV/0!</v>
      </c>
    </row>
    <row r="183" spans="1:8" s="82" customFormat="1" x14ac:dyDescent="0.25">
      <c r="A183" s="42">
        <v>3238</v>
      </c>
      <c r="B183" s="50" t="s">
        <v>355</v>
      </c>
      <c r="C183" s="57">
        <v>48761.83</v>
      </c>
      <c r="D183" s="57"/>
      <c r="E183" s="57"/>
      <c r="F183" s="57">
        <v>52910.93</v>
      </c>
      <c r="G183" s="86">
        <f t="shared" si="9"/>
        <v>1.0850890953026169</v>
      </c>
      <c r="H183" s="86">
        <v>0</v>
      </c>
    </row>
    <row r="184" spans="1:8" s="82" customFormat="1" hidden="1" x14ac:dyDescent="0.25">
      <c r="A184" s="42">
        <v>32381</v>
      </c>
      <c r="B184" s="50" t="s">
        <v>356</v>
      </c>
      <c r="C184" s="58">
        <v>724901.03</v>
      </c>
      <c r="D184" s="59"/>
      <c r="E184" s="59"/>
      <c r="F184" s="59">
        <v>895604.6</v>
      </c>
      <c r="G184" s="86">
        <f t="shared" si="9"/>
        <v>1.2354853461858095</v>
      </c>
      <c r="H184" s="86" t="e">
        <f t="shared" si="10"/>
        <v>#DIV/0!</v>
      </c>
    </row>
    <row r="185" spans="1:8" s="82" customFormat="1" x14ac:dyDescent="0.25">
      <c r="A185" s="42">
        <v>3239</v>
      </c>
      <c r="B185" s="50" t="s">
        <v>357</v>
      </c>
      <c r="C185" s="57">
        <v>2403.75</v>
      </c>
      <c r="D185" s="57"/>
      <c r="E185" s="57"/>
      <c r="F185" s="57">
        <v>5542.82</v>
      </c>
      <c r="G185" s="86">
        <f t="shared" si="9"/>
        <v>2.3059053562142484</v>
      </c>
      <c r="H185" s="86">
        <v>0</v>
      </c>
    </row>
    <row r="186" spans="1:8" s="82" customFormat="1" ht="14.45" hidden="1" x14ac:dyDescent="0.3">
      <c r="A186" s="42">
        <v>32391</v>
      </c>
      <c r="B186" s="50" t="s">
        <v>358</v>
      </c>
      <c r="C186" s="57">
        <v>340</v>
      </c>
      <c r="D186" s="57"/>
      <c r="E186" s="57"/>
      <c r="F186" s="57">
        <v>762.6</v>
      </c>
      <c r="G186" s="86">
        <f t="shared" si="9"/>
        <v>2.2429411764705884</v>
      </c>
      <c r="H186" s="86" t="e">
        <f t="shared" si="10"/>
        <v>#DIV/0!</v>
      </c>
    </row>
    <row r="187" spans="1:8" s="82" customFormat="1" ht="14.45" hidden="1" x14ac:dyDescent="0.3">
      <c r="A187" s="42">
        <v>32394</v>
      </c>
      <c r="B187" s="53" t="s">
        <v>359</v>
      </c>
      <c r="C187" s="58">
        <v>180</v>
      </c>
      <c r="D187" s="99"/>
      <c r="E187" s="99"/>
      <c r="F187" s="59">
        <v>0</v>
      </c>
      <c r="G187" s="86">
        <f t="shared" si="9"/>
        <v>0</v>
      </c>
      <c r="H187" s="86" t="e">
        <f t="shared" si="10"/>
        <v>#DIV/0!</v>
      </c>
    </row>
    <row r="188" spans="1:8" s="82" customFormat="1" hidden="1" x14ac:dyDescent="0.25">
      <c r="A188" s="42">
        <v>32394</v>
      </c>
      <c r="B188" s="50" t="s">
        <v>360</v>
      </c>
      <c r="C188" s="58">
        <v>8718.73</v>
      </c>
      <c r="D188" s="59"/>
      <c r="E188" s="59"/>
      <c r="F188" s="59">
        <v>5682.66</v>
      </c>
      <c r="G188" s="86">
        <f t="shared" si="9"/>
        <v>0.65177611876959141</v>
      </c>
      <c r="H188" s="86" t="e">
        <f t="shared" si="10"/>
        <v>#DIV/0!</v>
      </c>
    </row>
    <row r="189" spans="1:8" s="82" customFormat="1" hidden="1" x14ac:dyDescent="0.25">
      <c r="A189" s="42">
        <v>32399</v>
      </c>
      <c r="B189" s="50" t="s">
        <v>361</v>
      </c>
      <c r="C189" s="58">
        <v>50184.06</v>
      </c>
      <c r="D189" s="59"/>
      <c r="E189" s="59"/>
      <c r="F189" s="59">
        <v>36050.6</v>
      </c>
      <c r="G189" s="86">
        <f t="shared" si="9"/>
        <v>0.71836754539190328</v>
      </c>
      <c r="H189" s="86" t="e">
        <f t="shared" si="10"/>
        <v>#DIV/0!</v>
      </c>
    </row>
    <row r="190" spans="1:8" s="79" customFormat="1" x14ac:dyDescent="0.25">
      <c r="A190" s="66">
        <v>324</v>
      </c>
      <c r="B190" s="70" t="s">
        <v>362</v>
      </c>
      <c r="C190" s="73">
        <f>C191</f>
        <v>0</v>
      </c>
      <c r="D190" s="73"/>
      <c r="E190" s="73"/>
      <c r="F190" s="73">
        <f t="shared" ref="F190" si="11">F191</f>
        <v>206.8</v>
      </c>
      <c r="G190" s="87">
        <v>0</v>
      </c>
      <c r="H190" s="87">
        <v>0</v>
      </c>
    </row>
    <row r="191" spans="1:8" s="82" customFormat="1" x14ac:dyDescent="0.25">
      <c r="A191" s="42">
        <v>3241</v>
      </c>
      <c r="B191" s="50" t="s">
        <v>362</v>
      </c>
      <c r="C191" s="58">
        <v>0</v>
      </c>
      <c r="D191" s="58"/>
      <c r="E191" s="58"/>
      <c r="F191" s="58">
        <v>206.8</v>
      </c>
      <c r="G191" s="86">
        <v>0</v>
      </c>
      <c r="H191" s="86">
        <v>0</v>
      </c>
    </row>
    <row r="192" spans="1:8" s="82" customFormat="1" hidden="1" x14ac:dyDescent="0.25">
      <c r="A192" s="42">
        <v>32412</v>
      </c>
      <c r="B192" s="50" t="s">
        <v>363</v>
      </c>
      <c r="C192" s="58">
        <v>65.92</v>
      </c>
      <c r="D192" s="59"/>
      <c r="E192" s="59"/>
      <c r="F192" s="59">
        <v>0</v>
      </c>
      <c r="G192" s="86">
        <f t="shared" si="9"/>
        <v>0</v>
      </c>
      <c r="H192" s="86" t="e">
        <f t="shared" si="10"/>
        <v>#DIV/0!</v>
      </c>
    </row>
    <row r="193" spans="1:8" s="79" customFormat="1" x14ac:dyDescent="0.25">
      <c r="A193" s="66">
        <v>329</v>
      </c>
      <c r="B193" s="70" t="s">
        <v>364</v>
      </c>
      <c r="C193" s="71">
        <f>C194+C196+C200+C202+C204+C211+C213</f>
        <v>45561.71</v>
      </c>
      <c r="D193" s="71"/>
      <c r="E193" s="71"/>
      <c r="F193" s="71">
        <f>F194+F196+F200+F202+F204+F211+F213</f>
        <v>81661.570000000007</v>
      </c>
      <c r="G193" s="87">
        <f t="shared" si="9"/>
        <v>1.7923289095163462</v>
      </c>
      <c r="H193" s="87">
        <v>0</v>
      </c>
    </row>
    <row r="194" spans="1:8" s="82" customFormat="1" x14ac:dyDescent="0.25">
      <c r="A194" s="42">
        <v>3291</v>
      </c>
      <c r="B194" s="50" t="s">
        <v>365</v>
      </c>
      <c r="C194" s="51">
        <v>5983.84</v>
      </c>
      <c r="D194" s="51"/>
      <c r="E194" s="51"/>
      <c r="F194" s="51">
        <v>5694.48</v>
      </c>
      <c r="G194" s="86">
        <f t="shared" si="9"/>
        <v>0.95164309206128495</v>
      </c>
      <c r="H194" s="86">
        <v>0</v>
      </c>
    </row>
    <row r="195" spans="1:8" s="82" customFormat="1" hidden="1" x14ac:dyDescent="0.25">
      <c r="A195" s="42">
        <v>32911</v>
      </c>
      <c r="B195" s="50" t="s">
        <v>365</v>
      </c>
      <c r="C195" s="58">
        <v>85368.99</v>
      </c>
      <c r="D195" s="59"/>
      <c r="E195" s="59"/>
      <c r="F195" s="59">
        <v>87057.75</v>
      </c>
      <c r="G195" s="86">
        <f t="shared" si="9"/>
        <v>1.0197818903562055</v>
      </c>
      <c r="H195" s="86" t="e">
        <f t="shared" si="10"/>
        <v>#DIV/0!</v>
      </c>
    </row>
    <row r="196" spans="1:8" s="82" customFormat="1" x14ac:dyDescent="0.25">
      <c r="A196" s="42">
        <v>3292</v>
      </c>
      <c r="B196" s="50" t="s">
        <v>366</v>
      </c>
      <c r="C196" s="51">
        <v>13274.28</v>
      </c>
      <c r="D196" s="51"/>
      <c r="E196" s="51"/>
      <c r="F196" s="51">
        <v>15323.41</v>
      </c>
      <c r="G196" s="86">
        <f t="shared" si="9"/>
        <v>1.1543684478555523</v>
      </c>
      <c r="H196" s="86">
        <v>0</v>
      </c>
    </row>
    <row r="197" spans="1:8" s="82" customFormat="1" hidden="1" x14ac:dyDescent="0.25">
      <c r="A197" s="42">
        <v>32921</v>
      </c>
      <c r="B197" s="50" t="s">
        <v>367</v>
      </c>
      <c r="C197" s="58">
        <v>12297.12</v>
      </c>
      <c r="D197" s="59"/>
      <c r="E197" s="59"/>
      <c r="F197" s="59">
        <v>13671.23</v>
      </c>
      <c r="G197" s="86">
        <f t="shared" si="9"/>
        <v>1.1117424242424241</v>
      </c>
      <c r="H197" s="86" t="e">
        <f t="shared" si="10"/>
        <v>#DIV/0!</v>
      </c>
    </row>
    <row r="198" spans="1:8" s="82" customFormat="1" hidden="1" x14ac:dyDescent="0.25">
      <c r="A198" s="42">
        <v>32922</v>
      </c>
      <c r="B198" s="50" t="s">
        <v>368</v>
      </c>
      <c r="C198" s="58">
        <v>158685.51999999999</v>
      </c>
      <c r="D198" s="59"/>
      <c r="E198" s="59"/>
      <c r="F198" s="59">
        <v>146532.51</v>
      </c>
      <c r="G198" s="86">
        <f t="shared" si="9"/>
        <v>0.92341449931915665</v>
      </c>
      <c r="H198" s="86" t="e">
        <f t="shared" si="10"/>
        <v>#DIV/0!</v>
      </c>
    </row>
    <row r="199" spans="1:8" s="82" customFormat="1" hidden="1" x14ac:dyDescent="0.25">
      <c r="A199" s="42">
        <v>32923</v>
      </c>
      <c r="B199" s="50" t="s">
        <v>369</v>
      </c>
      <c r="C199" s="58">
        <v>39306.370000000003</v>
      </c>
      <c r="D199" s="59"/>
      <c r="E199" s="59"/>
      <c r="F199" s="59">
        <v>38785.67</v>
      </c>
      <c r="G199" s="86">
        <f t="shared" si="9"/>
        <v>0.98675278332748595</v>
      </c>
      <c r="H199" s="86" t="e">
        <f t="shared" si="10"/>
        <v>#DIV/0!</v>
      </c>
    </row>
    <row r="200" spans="1:8" s="82" customFormat="1" x14ac:dyDescent="0.25">
      <c r="A200" s="42">
        <v>3293</v>
      </c>
      <c r="B200" s="50" t="s">
        <v>370</v>
      </c>
      <c r="C200" s="51">
        <v>1193.3900000000001</v>
      </c>
      <c r="D200" s="51"/>
      <c r="E200" s="51"/>
      <c r="F200" s="51">
        <v>933.26</v>
      </c>
      <c r="G200" s="86">
        <f t="shared" si="9"/>
        <v>0.78202431728102284</v>
      </c>
      <c r="H200" s="86">
        <v>0</v>
      </c>
    </row>
    <row r="201" spans="1:8" s="82" customFormat="1" hidden="1" x14ac:dyDescent="0.25">
      <c r="A201" s="42">
        <v>32931</v>
      </c>
      <c r="B201" s="50" t="s">
        <v>370</v>
      </c>
      <c r="C201" s="58">
        <v>8373.35</v>
      </c>
      <c r="D201" s="59"/>
      <c r="E201" s="59"/>
      <c r="F201" s="59">
        <v>16977.52</v>
      </c>
      <c r="G201" s="86">
        <f t="shared" ref="G201:G264" si="12">F201/C201</f>
        <v>2.0275660279338616</v>
      </c>
      <c r="H201" s="86" t="e">
        <f t="shared" ref="H201:H264" si="13">F201/E201</f>
        <v>#DIV/0!</v>
      </c>
    </row>
    <row r="202" spans="1:8" s="82" customFormat="1" x14ac:dyDescent="0.25">
      <c r="A202" s="42">
        <v>3294</v>
      </c>
      <c r="B202" s="50" t="s">
        <v>371</v>
      </c>
      <c r="C202" s="51">
        <v>2561.2800000000002</v>
      </c>
      <c r="D202" s="51"/>
      <c r="E202" s="51"/>
      <c r="F202" s="51">
        <v>2758.4</v>
      </c>
      <c r="G202" s="86">
        <f t="shared" si="12"/>
        <v>1.0769615192403799</v>
      </c>
      <c r="H202" s="86">
        <v>0</v>
      </c>
    </row>
    <row r="203" spans="1:8" s="82" customFormat="1" ht="14.45" hidden="1" x14ac:dyDescent="0.3">
      <c r="A203" s="42">
        <v>32941</v>
      </c>
      <c r="B203" s="50" t="s">
        <v>372</v>
      </c>
      <c r="C203" s="58">
        <v>30476.3</v>
      </c>
      <c r="D203" s="99"/>
      <c r="E203" s="99"/>
      <c r="F203" s="59">
        <v>33596</v>
      </c>
      <c r="G203" s="86">
        <f t="shared" si="12"/>
        <v>1.1023647883765417</v>
      </c>
      <c r="H203" s="86" t="e">
        <f t="shared" si="13"/>
        <v>#DIV/0!</v>
      </c>
    </row>
    <row r="204" spans="1:8" s="82" customFormat="1" x14ac:dyDescent="0.25">
      <c r="A204" s="42">
        <v>3295</v>
      </c>
      <c r="B204" s="50" t="s">
        <v>373</v>
      </c>
      <c r="C204" s="51">
        <v>338.85</v>
      </c>
      <c r="D204" s="51"/>
      <c r="E204" s="51"/>
      <c r="F204" s="51">
        <v>37719.72</v>
      </c>
      <c r="G204" s="86">
        <f t="shared" si="12"/>
        <v>111.31686586985391</v>
      </c>
      <c r="H204" s="86">
        <v>0</v>
      </c>
    </row>
    <row r="205" spans="1:8" s="82" customFormat="1" hidden="1" x14ac:dyDescent="0.25">
      <c r="A205" s="42">
        <v>32951</v>
      </c>
      <c r="B205" s="24" t="s">
        <v>374</v>
      </c>
      <c r="C205" s="23">
        <v>35</v>
      </c>
      <c r="D205" s="25"/>
      <c r="E205" s="25"/>
      <c r="F205" s="25">
        <v>30</v>
      </c>
      <c r="G205" s="86">
        <f t="shared" si="12"/>
        <v>0.8571428571428571</v>
      </c>
      <c r="H205" s="86" t="e">
        <f t="shared" si="13"/>
        <v>#DIV/0!</v>
      </c>
    </row>
    <row r="206" spans="1:8" s="82" customFormat="1" hidden="1" x14ac:dyDescent="0.25">
      <c r="A206" s="42">
        <v>32952</v>
      </c>
      <c r="B206" s="50" t="s">
        <v>375</v>
      </c>
      <c r="C206" s="23">
        <v>3500</v>
      </c>
      <c r="D206" s="25"/>
      <c r="E206" s="25"/>
      <c r="F206" s="25">
        <v>500</v>
      </c>
      <c r="G206" s="86">
        <f t="shared" si="12"/>
        <v>0.14285714285714285</v>
      </c>
      <c r="H206" s="86" t="e">
        <f t="shared" si="13"/>
        <v>#DIV/0!</v>
      </c>
    </row>
    <row r="207" spans="1:8" s="82" customFormat="1" hidden="1" x14ac:dyDescent="0.25">
      <c r="A207" s="42">
        <v>32953</v>
      </c>
      <c r="B207" s="24" t="s">
        <v>376</v>
      </c>
      <c r="C207" s="23">
        <v>682.5</v>
      </c>
      <c r="D207" s="25"/>
      <c r="E207" s="25"/>
      <c r="F207" s="25">
        <v>6825.75</v>
      </c>
      <c r="G207" s="86">
        <f t="shared" si="12"/>
        <v>10.001098901098901</v>
      </c>
      <c r="H207" s="86" t="e">
        <f t="shared" si="13"/>
        <v>#DIV/0!</v>
      </c>
    </row>
    <row r="208" spans="1:8" s="82" customFormat="1" hidden="1" x14ac:dyDescent="0.25">
      <c r="A208" s="42"/>
      <c r="B208" s="60" t="s">
        <v>377</v>
      </c>
      <c r="C208" s="23">
        <v>168</v>
      </c>
      <c r="D208" s="59"/>
      <c r="E208" s="59"/>
      <c r="F208" s="25">
        <v>0</v>
      </c>
      <c r="G208" s="86">
        <f t="shared" si="12"/>
        <v>0</v>
      </c>
      <c r="H208" s="86" t="e">
        <f t="shared" si="13"/>
        <v>#DIV/0!</v>
      </c>
    </row>
    <row r="209" spans="1:8" s="82" customFormat="1" hidden="1" x14ac:dyDescent="0.25">
      <c r="A209" s="42">
        <v>32955</v>
      </c>
      <c r="B209" s="55" t="s">
        <v>378</v>
      </c>
      <c r="C209" s="23">
        <v>0</v>
      </c>
      <c r="D209" s="59"/>
      <c r="E209" s="59"/>
      <c r="F209" s="25">
        <v>0</v>
      </c>
      <c r="G209" s="86" t="e">
        <f t="shared" si="12"/>
        <v>#DIV/0!</v>
      </c>
      <c r="H209" s="86" t="e">
        <f t="shared" si="13"/>
        <v>#DIV/0!</v>
      </c>
    </row>
    <row r="210" spans="1:8" s="82" customFormat="1" hidden="1" x14ac:dyDescent="0.25">
      <c r="A210" s="42">
        <v>32959</v>
      </c>
      <c r="B210" s="24" t="s">
        <v>379</v>
      </c>
      <c r="C210" s="23">
        <v>0</v>
      </c>
      <c r="D210" s="25"/>
      <c r="E210" s="25"/>
      <c r="F210" s="25">
        <v>0</v>
      </c>
      <c r="G210" s="86" t="e">
        <f t="shared" si="12"/>
        <v>#DIV/0!</v>
      </c>
      <c r="H210" s="86" t="e">
        <f t="shared" si="13"/>
        <v>#DIV/0!</v>
      </c>
    </row>
    <row r="211" spans="1:8" s="82" customFormat="1" x14ac:dyDescent="0.25">
      <c r="A211" s="42">
        <v>3296</v>
      </c>
      <c r="B211" s="24" t="s">
        <v>79</v>
      </c>
      <c r="C211" s="23">
        <v>0</v>
      </c>
      <c r="D211" s="23"/>
      <c r="E211" s="23"/>
      <c r="F211" s="23">
        <v>2015.45</v>
      </c>
      <c r="G211" s="86">
        <v>0</v>
      </c>
      <c r="H211" s="86">
        <v>0</v>
      </c>
    </row>
    <row r="212" spans="1:8" s="82" customFormat="1" hidden="1" x14ac:dyDescent="0.25">
      <c r="A212" s="42">
        <v>32961</v>
      </c>
      <c r="B212" s="24" t="s">
        <v>79</v>
      </c>
      <c r="C212" s="23">
        <v>51888.58</v>
      </c>
      <c r="D212" s="25"/>
      <c r="E212" s="25"/>
      <c r="F212" s="25">
        <v>0</v>
      </c>
      <c r="G212" s="86">
        <f t="shared" si="12"/>
        <v>0</v>
      </c>
      <c r="H212" s="86" t="e">
        <f t="shared" si="13"/>
        <v>#DIV/0!</v>
      </c>
    </row>
    <row r="213" spans="1:8" s="82" customFormat="1" x14ac:dyDescent="0.25">
      <c r="A213" s="42">
        <v>3299</v>
      </c>
      <c r="B213" s="50" t="s">
        <v>364</v>
      </c>
      <c r="C213" s="51">
        <v>22210.07</v>
      </c>
      <c r="D213" s="51"/>
      <c r="E213" s="51"/>
      <c r="F213" s="51">
        <v>17216.849999999999</v>
      </c>
      <c r="G213" s="86">
        <f t="shared" si="12"/>
        <v>0.77518215836330095</v>
      </c>
      <c r="H213" s="86">
        <v>0</v>
      </c>
    </row>
    <row r="214" spans="1:8" s="82" customFormat="1" ht="14.45" hidden="1" x14ac:dyDescent="0.3">
      <c r="A214" s="42">
        <v>32991</v>
      </c>
      <c r="B214" s="55" t="s">
        <v>380</v>
      </c>
      <c r="C214" s="58">
        <v>0</v>
      </c>
      <c r="D214" s="59">
        <v>1000</v>
      </c>
      <c r="E214" s="59">
        <v>1000</v>
      </c>
      <c r="F214" s="59">
        <v>1600</v>
      </c>
      <c r="G214" s="86" t="e">
        <f t="shared" si="12"/>
        <v>#DIV/0!</v>
      </c>
      <c r="H214" s="86">
        <f t="shared" si="13"/>
        <v>1.6</v>
      </c>
    </row>
    <row r="215" spans="1:8" s="82" customFormat="1" ht="14.45" hidden="1" x14ac:dyDescent="0.3">
      <c r="A215" s="45">
        <v>32999</v>
      </c>
      <c r="B215" s="56" t="s">
        <v>381</v>
      </c>
      <c r="C215" s="58">
        <v>172450.57</v>
      </c>
      <c r="D215" s="59">
        <v>300000</v>
      </c>
      <c r="E215" s="59">
        <v>300000</v>
      </c>
      <c r="F215" s="59">
        <v>313728.83</v>
      </c>
      <c r="G215" s="86">
        <f t="shared" si="12"/>
        <v>1.8192391593718711</v>
      </c>
      <c r="H215" s="86">
        <f t="shared" si="13"/>
        <v>1.0457627666666667</v>
      </c>
    </row>
    <row r="216" spans="1:8" s="79" customFormat="1" x14ac:dyDescent="0.25">
      <c r="A216" s="66">
        <v>34</v>
      </c>
      <c r="B216" s="70" t="s">
        <v>382</v>
      </c>
      <c r="C216" s="71">
        <f>C217+C222</f>
        <v>38713.660000000003</v>
      </c>
      <c r="D216" s="71">
        <v>70051.100000000006</v>
      </c>
      <c r="E216" s="71">
        <v>70051.100000000006</v>
      </c>
      <c r="F216" s="71">
        <f>F217+F222</f>
        <v>45780.86</v>
      </c>
      <c r="G216" s="87">
        <f t="shared" si="12"/>
        <v>1.1825505519240496</v>
      </c>
      <c r="H216" s="87">
        <f t="shared" si="13"/>
        <v>0.65353520501462503</v>
      </c>
    </row>
    <row r="217" spans="1:8" s="79" customFormat="1" x14ac:dyDescent="0.25">
      <c r="A217" s="66">
        <v>342</v>
      </c>
      <c r="B217" s="70" t="s">
        <v>383</v>
      </c>
      <c r="C217" s="71">
        <f>C218+C220</f>
        <v>3566.72</v>
      </c>
      <c r="D217" s="71"/>
      <c r="E217" s="71"/>
      <c r="F217" s="71">
        <f>F218+F220</f>
        <v>856.79</v>
      </c>
      <c r="G217" s="87">
        <f t="shared" si="12"/>
        <v>0.24021790328368922</v>
      </c>
      <c r="H217" s="87">
        <v>0</v>
      </c>
    </row>
    <row r="218" spans="1:8" s="82" customFormat="1" ht="25.5" x14ac:dyDescent="0.25">
      <c r="A218" s="42">
        <v>3423</v>
      </c>
      <c r="B218" s="50" t="s">
        <v>384</v>
      </c>
      <c r="C218" s="51">
        <v>3290.37</v>
      </c>
      <c r="D218" s="51"/>
      <c r="E218" s="51"/>
      <c r="F218" s="51">
        <v>856.79</v>
      </c>
      <c r="G218" s="86">
        <f t="shared" si="12"/>
        <v>0.26039320805866817</v>
      </c>
      <c r="H218" s="86">
        <v>0</v>
      </c>
    </row>
    <row r="219" spans="1:8" s="82" customFormat="1" ht="14.45" hidden="1" x14ac:dyDescent="0.3">
      <c r="A219" s="42">
        <v>34233</v>
      </c>
      <c r="B219" s="50" t="s">
        <v>385</v>
      </c>
      <c r="C219" s="51">
        <v>41312.589999999997</v>
      </c>
      <c r="D219" s="57"/>
      <c r="E219" s="57"/>
      <c r="F219" s="57">
        <v>46650.76</v>
      </c>
      <c r="G219" s="86">
        <f t="shared" si="12"/>
        <v>1.1292141209253646</v>
      </c>
      <c r="H219" s="86" t="e">
        <f t="shared" si="13"/>
        <v>#DIV/0!</v>
      </c>
    </row>
    <row r="220" spans="1:8" s="82" customFormat="1" x14ac:dyDescent="0.25">
      <c r="A220" s="42">
        <v>3425</v>
      </c>
      <c r="B220" s="50" t="s">
        <v>478</v>
      </c>
      <c r="C220" s="51">
        <v>276.35000000000002</v>
      </c>
      <c r="D220" s="57"/>
      <c r="E220" s="57"/>
      <c r="F220" s="57"/>
      <c r="G220" s="86">
        <f t="shared" si="12"/>
        <v>0</v>
      </c>
      <c r="H220" s="86">
        <v>0</v>
      </c>
    </row>
    <row r="221" spans="1:8" s="82" customFormat="1" ht="14.45" hidden="1" x14ac:dyDescent="0.3">
      <c r="A221" s="42">
        <v>34251</v>
      </c>
      <c r="B221" s="50" t="s">
        <v>386</v>
      </c>
      <c r="C221" s="51">
        <v>0</v>
      </c>
      <c r="D221" s="57"/>
      <c r="E221" s="57"/>
      <c r="F221" s="57">
        <v>2082.19</v>
      </c>
      <c r="G221" s="86" t="e">
        <f t="shared" si="12"/>
        <v>#DIV/0!</v>
      </c>
      <c r="H221" s="86" t="e">
        <f t="shared" si="13"/>
        <v>#DIV/0!</v>
      </c>
    </row>
    <row r="222" spans="1:8" s="79" customFormat="1" x14ac:dyDescent="0.25">
      <c r="A222" s="66">
        <v>343</v>
      </c>
      <c r="B222" s="70" t="s">
        <v>387</v>
      </c>
      <c r="C222" s="71">
        <f>C223+C226+C228+C231</f>
        <v>35146.94</v>
      </c>
      <c r="D222" s="71"/>
      <c r="E222" s="71"/>
      <c r="F222" s="71">
        <f>F223+F226+F228+F231</f>
        <v>44924.07</v>
      </c>
      <c r="G222" s="87">
        <f t="shared" si="12"/>
        <v>1.278178697775681</v>
      </c>
      <c r="H222" s="87">
        <v>0</v>
      </c>
    </row>
    <row r="223" spans="1:8" s="82" customFormat="1" x14ac:dyDescent="0.25">
      <c r="A223" s="42">
        <v>3431</v>
      </c>
      <c r="B223" s="50" t="s">
        <v>388</v>
      </c>
      <c r="C223" s="51">
        <v>6376.81</v>
      </c>
      <c r="D223" s="51"/>
      <c r="E223" s="51"/>
      <c r="F223" s="51">
        <v>5847.67</v>
      </c>
      <c r="G223" s="86">
        <f t="shared" si="12"/>
        <v>0.91702120652802888</v>
      </c>
      <c r="H223" s="86">
        <v>0</v>
      </c>
    </row>
    <row r="224" spans="1:8" s="82" customFormat="1" hidden="1" x14ac:dyDescent="0.25">
      <c r="A224" s="42">
        <v>34311</v>
      </c>
      <c r="B224" s="50" t="s">
        <v>389</v>
      </c>
      <c r="C224" s="58">
        <v>9820.84</v>
      </c>
      <c r="D224" s="59"/>
      <c r="E224" s="59"/>
      <c r="F224" s="59">
        <v>13804.26</v>
      </c>
      <c r="G224" s="86">
        <f t="shared" si="12"/>
        <v>1.4056088888526848</v>
      </c>
      <c r="H224" s="86" t="e">
        <f t="shared" si="13"/>
        <v>#DIV/0!</v>
      </c>
    </row>
    <row r="225" spans="1:8" s="82" customFormat="1" hidden="1" x14ac:dyDescent="0.25">
      <c r="A225" s="42">
        <v>34312</v>
      </c>
      <c r="B225" s="50" t="s">
        <v>390</v>
      </c>
      <c r="C225" s="58">
        <v>59805.440000000002</v>
      </c>
      <c r="D225" s="59"/>
      <c r="E225" s="59"/>
      <c r="F225" s="59">
        <v>79603.520000000004</v>
      </c>
      <c r="G225" s="86">
        <f t="shared" si="12"/>
        <v>1.3310414570982172</v>
      </c>
      <c r="H225" s="86" t="e">
        <f t="shared" si="13"/>
        <v>#DIV/0!</v>
      </c>
    </row>
    <row r="226" spans="1:8" s="82" customFormat="1" x14ac:dyDescent="0.25">
      <c r="A226" s="42">
        <v>3432</v>
      </c>
      <c r="B226" s="50" t="s">
        <v>391</v>
      </c>
      <c r="C226" s="58">
        <v>93.22</v>
      </c>
      <c r="D226" s="58"/>
      <c r="E226" s="58"/>
      <c r="F226" s="58">
        <v>43</v>
      </c>
      <c r="G226" s="86">
        <f t="shared" si="12"/>
        <v>0.46127440463419866</v>
      </c>
      <c r="H226" s="86">
        <v>0</v>
      </c>
    </row>
    <row r="227" spans="1:8" s="82" customFormat="1" hidden="1" x14ac:dyDescent="0.25">
      <c r="A227" s="42">
        <v>34321</v>
      </c>
      <c r="B227" s="50" t="s">
        <v>392</v>
      </c>
      <c r="C227" s="58">
        <v>2082.2199999999998</v>
      </c>
      <c r="D227" s="59"/>
      <c r="E227" s="59"/>
      <c r="F227" s="59">
        <v>3023.7</v>
      </c>
      <c r="G227" s="86">
        <f t="shared" si="12"/>
        <v>1.452152030044856</v>
      </c>
      <c r="H227" s="86" t="e">
        <f t="shared" si="13"/>
        <v>#DIV/0!</v>
      </c>
    </row>
    <row r="228" spans="1:8" s="82" customFormat="1" x14ac:dyDescent="0.25">
      <c r="A228" s="42">
        <v>3433</v>
      </c>
      <c r="B228" s="50" t="s">
        <v>210</v>
      </c>
      <c r="C228" s="51">
        <v>23570.51</v>
      </c>
      <c r="D228" s="51"/>
      <c r="E228" s="51"/>
      <c r="F228" s="51">
        <v>29660.3</v>
      </c>
      <c r="G228" s="86">
        <f t="shared" si="12"/>
        <v>1.2583647956705222</v>
      </c>
      <c r="H228" s="86">
        <v>0</v>
      </c>
    </row>
    <row r="229" spans="1:8" s="82" customFormat="1" hidden="1" x14ac:dyDescent="0.25">
      <c r="A229" s="42">
        <v>34333</v>
      </c>
      <c r="B229" s="50" t="s">
        <v>393</v>
      </c>
      <c r="C229" s="58">
        <v>106346.67</v>
      </c>
      <c r="D229" s="59"/>
      <c r="E229" s="59"/>
      <c r="F229" s="59">
        <v>270914.03000000003</v>
      </c>
      <c r="G229" s="86">
        <f t="shared" si="12"/>
        <v>2.5474613356487801</v>
      </c>
      <c r="H229" s="86" t="e">
        <f t="shared" si="13"/>
        <v>#DIV/0!</v>
      </c>
    </row>
    <row r="230" spans="1:8" s="82" customFormat="1" hidden="1" x14ac:dyDescent="0.25">
      <c r="A230" s="42">
        <v>34339</v>
      </c>
      <c r="B230" s="50" t="s">
        <v>394</v>
      </c>
      <c r="C230" s="58">
        <v>43532.49</v>
      </c>
      <c r="D230" s="59"/>
      <c r="E230" s="59"/>
      <c r="F230" s="59">
        <v>7409.64</v>
      </c>
      <c r="G230" s="86">
        <f t="shared" si="12"/>
        <v>0.17020942289310814</v>
      </c>
      <c r="H230" s="86" t="e">
        <f t="shared" si="13"/>
        <v>#DIV/0!</v>
      </c>
    </row>
    <row r="231" spans="1:8" s="82" customFormat="1" x14ac:dyDescent="0.25">
      <c r="A231" s="42">
        <v>3434</v>
      </c>
      <c r="B231" s="50" t="s">
        <v>395</v>
      </c>
      <c r="C231" s="58">
        <v>5106.3999999999996</v>
      </c>
      <c r="D231" s="58"/>
      <c r="E231" s="58"/>
      <c r="F231" s="58">
        <v>9373.1</v>
      </c>
      <c r="G231" s="86">
        <f t="shared" si="12"/>
        <v>1.835559298135673</v>
      </c>
      <c r="H231" s="86">
        <v>0</v>
      </c>
    </row>
    <row r="232" spans="1:8" s="82" customFormat="1" ht="14.45" hidden="1" x14ac:dyDescent="0.3">
      <c r="A232" s="42">
        <v>34349</v>
      </c>
      <c r="B232" s="50" t="s">
        <v>396</v>
      </c>
      <c r="C232" s="58">
        <v>63887.42</v>
      </c>
      <c r="D232" s="59">
        <v>95000</v>
      </c>
      <c r="E232" s="59">
        <v>95000</v>
      </c>
      <c r="F232" s="59">
        <v>97245.8</v>
      </c>
      <c r="G232" s="86">
        <f t="shared" si="12"/>
        <v>1.5221431699699253</v>
      </c>
      <c r="H232" s="86">
        <f t="shared" si="13"/>
        <v>1.0236400000000001</v>
      </c>
    </row>
    <row r="233" spans="1:8" s="82" customFormat="1" ht="14.45" hidden="1" x14ac:dyDescent="0.3">
      <c r="A233" s="45">
        <v>36931</v>
      </c>
      <c r="B233" s="56" t="s">
        <v>114</v>
      </c>
      <c r="C233" s="58">
        <v>1670</v>
      </c>
      <c r="D233" s="59">
        <v>0</v>
      </c>
      <c r="E233" s="59">
        <v>0</v>
      </c>
      <c r="F233" s="59">
        <v>0</v>
      </c>
      <c r="G233" s="86">
        <f t="shared" si="12"/>
        <v>0</v>
      </c>
      <c r="H233" s="86" t="e">
        <f t="shared" si="13"/>
        <v>#DIV/0!</v>
      </c>
    </row>
    <row r="234" spans="1:8" s="79" customFormat="1" x14ac:dyDescent="0.25">
      <c r="A234" s="66">
        <v>38</v>
      </c>
      <c r="B234" s="70" t="s">
        <v>397</v>
      </c>
      <c r="C234" s="71">
        <f>C235+C238</f>
        <v>530.89</v>
      </c>
      <c r="D234" s="71">
        <v>400</v>
      </c>
      <c r="E234" s="71">
        <v>400</v>
      </c>
      <c r="F234" s="71">
        <f>F235+F238</f>
        <v>0</v>
      </c>
      <c r="G234" s="87">
        <f t="shared" si="12"/>
        <v>0</v>
      </c>
      <c r="H234" s="87">
        <f t="shared" si="13"/>
        <v>0</v>
      </c>
    </row>
    <row r="235" spans="1:8" s="79" customFormat="1" x14ac:dyDescent="0.25">
      <c r="A235" s="66">
        <v>381</v>
      </c>
      <c r="B235" s="70" t="s">
        <v>228</v>
      </c>
      <c r="C235" s="72">
        <f>C236</f>
        <v>0</v>
      </c>
      <c r="D235" s="72"/>
      <c r="E235" s="72"/>
      <c r="F235" s="72">
        <f t="shared" ref="F235" si="14">F236</f>
        <v>0</v>
      </c>
      <c r="G235" s="87">
        <v>0</v>
      </c>
      <c r="H235" s="87">
        <v>0</v>
      </c>
    </row>
    <row r="236" spans="1:8" s="82" customFormat="1" x14ac:dyDescent="0.25">
      <c r="A236" s="42">
        <v>3811</v>
      </c>
      <c r="B236" s="50" t="s">
        <v>398</v>
      </c>
      <c r="C236" s="57">
        <f>C237</f>
        <v>0</v>
      </c>
      <c r="D236" s="57"/>
      <c r="E236" s="57"/>
      <c r="F236" s="57">
        <v>0</v>
      </c>
      <c r="G236" s="86">
        <v>0</v>
      </c>
      <c r="H236" s="86">
        <v>0</v>
      </c>
    </row>
    <row r="237" spans="1:8" s="82" customFormat="1" ht="14.45" hidden="1" x14ac:dyDescent="0.3">
      <c r="A237" s="42">
        <v>38114</v>
      </c>
      <c r="B237" s="50" t="s">
        <v>399</v>
      </c>
      <c r="C237" s="59">
        <v>0</v>
      </c>
      <c r="D237" s="99"/>
      <c r="E237" s="99"/>
      <c r="F237" s="59">
        <v>881.69</v>
      </c>
      <c r="G237" s="86" t="e">
        <f t="shared" si="12"/>
        <v>#DIV/0!</v>
      </c>
      <c r="H237" s="86" t="e">
        <f t="shared" si="13"/>
        <v>#DIV/0!</v>
      </c>
    </row>
    <row r="238" spans="1:8" s="79" customFormat="1" x14ac:dyDescent="0.25">
      <c r="A238" s="66">
        <v>383</v>
      </c>
      <c r="B238" s="70" t="s">
        <v>400</v>
      </c>
      <c r="C238" s="74">
        <f>C240</f>
        <v>530.89</v>
      </c>
      <c r="D238" s="74"/>
      <c r="E238" s="74"/>
      <c r="F238" s="74">
        <f>F240</f>
        <v>0</v>
      </c>
      <c r="G238" s="87">
        <f t="shared" si="12"/>
        <v>0</v>
      </c>
      <c r="H238" s="87">
        <v>0</v>
      </c>
    </row>
    <row r="239" spans="1:8" s="82" customFormat="1" ht="14.45" hidden="1" x14ac:dyDescent="0.3">
      <c r="A239" s="42">
        <v>38319</v>
      </c>
      <c r="B239" s="50" t="s">
        <v>401</v>
      </c>
      <c r="C239" s="59">
        <v>0</v>
      </c>
      <c r="D239" s="99"/>
      <c r="E239" s="99"/>
      <c r="F239" s="59">
        <v>0</v>
      </c>
      <c r="G239" s="86" t="e">
        <f t="shared" si="12"/>
        <v>#DIV/0!</v>
      </c>
      <c r="H239" s="86" t="e">
        <f t="shared" si="13"/>
        <v>#DIV/0!</v>
      </c>
    </row>
    <row r="240" spans="1:8" s="82" customFormat="1" x14ac:dyDescent="0.25">
      <c r="A240" s="42">
        <v>3833</v>
      </c>
      <c r="B240" s="50" t="s">
        <v>431</v>
      </c>
      <c r="C240" s="59">
        <v>530.89</v>
      </c>
      <c r="D240" s="59"/>
      <c r="E240" s="59"/>
      <c r="F240" s="59">
        <v>0</v>
      </c>
      <c r="G240" s="86">
        <f t="shared" si="12"/>
        <v>0</v>
      </c>
      <c r="H240" s="86">
        <v>0</v>
      </c>
    </row>
    <row r="241" spans="1:8" s="82" customFormat="1" ht="14.45" hidden="1" x14ac:dyDescent="0.3">
      <c r="A241" s="42">
        <v>38351</v>
      </c>
      <c r="B241" s="50" t="s">
        <v>402</v>
      </c>
      <c r="C241" s="59">
        <v>0</v>
      </c>
      <c r="D241" s="99">
        <v>0</v>
      </c>
      <c r="E241" s="99">
        <v>0</v>
      </c>
      <c r="F241" s="59">
        <v>0</v>
      </c>
      <c r="G241" s="86" t="e">
        <f t="shared" si="12"/>
        <v>#DIV/0!</v>
      </c>
      <c r="H241" s="86" t="e">
        <f t="shared" si="13"/>
        <v>#DIV/0!</v>
      </c>
    </row>
    <row r="242" spans="1:8" s="82" customFormat="1" ht="14.45" hidden="1" x14ac:dyDescent="0.3">
      <c r="A242" s="42" t="s">
        <v>403</v>
      </c>
      <c r="B242" s="55" t="s">
        <v>404</v>
      </c>
      <c r="C242" s="59">
        <v>0</v>
      </c>
      <c r="D242" s="100">
        <v>4000</v>
      </c>
      <c r="E242" s="100">
        <v>4000</v>
      </c>
      <c r="F242" s="59">
        <v>4000</v>
      </c>
      <c r="G242" s="86" t="e">
        <f t="shared" si="12"/>
        <v>#DIV/0!</v>
      </c>
      <c r="H242" s="86">
        <f t="shared" si="13"/>
        <v>1</v>
      </c>
    </row>
    <row r="243" spans="1:8" s="79" customFormat="1" x14ac:dyDescent="0.25">
      <c r="A243" s="66">
        <v>4</v>
      </c>
      <c r="B243" s="70" t="s">
        <v>405</v>
      </c>
      <c r="C243" s="74">
        <f>C244+C248+C268</f>
        <v>256099.43</v>
      </c>
      <c r="D243" s="74">
        <f>D244+D248+D268</f>
        <v>9404993.0699999984</v>
      </c>
      <c r="E243" s="74">
        <f>E244+E248+E268</f>
        <v>9404993.0699999984</v>
      </c>
      <c r="F243" s="74">
        <f>F244+F248+F268</f>
        <v>4036078.86</v>
      </c>
      <c r="G243" s="87">
        <f t="shared" si="12"/>
        <v>15.759811960534234</v>
      </c>
      <c r="H243" s="87">
        <f t="shared" si="13"/>
        <v>0.429142140771402</v>
      </c>
    </row>
    <row r="244" spans="1:8" s="79" customFormat="1" x14ac:dyDescent="0.25">
      <c r="A244" s="66">
        <v>41</v>
      </c>
      <c r="B244" s="75" t="s">
        <v>406</v>
      </c>
      <c r="C244" s="74">
        <f>C245</f>
        <v>244.87</v>
      </c>
      <c r="D244" s="74">
        <v>10410.6</v>
      </c>
      <c r="E244" s="74">
        <v>10410.6</v>
      </c>
      <c r="F244" s="74">
        <f t="shared" ref="F244:F245" si="15">F245</f>
        <v>9512.9500000000007</v>
      </c>
      <c r="G244" s="87">
        <f t="shared" si="12"/>
        <v>38.848981092008003</v>
      </c>
      <c r="H244" s="87">
        <f t="shared" si="13"/>
        <v>0.9137753827829328</v>
      </c>
    </row>
    <row r="245" spans="1:8" s="79" customFormat="1" x14ac:dyDescent="0.25">
      <c r="A245" s="66">
        <v>412</v>
      </c>
      <c r="B245" s="70" t="s">
        <v>407</v>
      </c>
      <c r="C245" s="74">
        <f>C246</f>
        <v>244.87</v>
      </c>
      <c r="D245" s="74"/>
      <c r="E245" s="74"/>
      <c r="F245" s="74">
        <f t="shared" si="15"/>
        <v>9512.9500000000007</v>
      </c>
      <c r="G245" s="87">
        <f t="shared" si="12"/>
        <v>38.848981092008003</v>
      </c>
      <c r="H245" s="87">
        <v>0</v>
      </c>
    </row>
    <row r="246" spans="1:8" s="82" customFormat="1" x14ac:dyDescent="0.25">
      <c r="A246" s="42">
        <v>4123</v>
      </c>
      <c r="B246" s="50" t="s">
        <v>408</v>
      </c>
      <c r="C246" s="59">
        <v>244.87</v>
      </c>
      <c r="D246" s="59"/>
      <c r="E246" s="59"/>
      <c r="F246" s="59">
        <v>9512.9500000000007</v>
      </c>
      <c r="G246" s="86">
        <f t="shared" si="12"/>
        <v>38.848981092008003</v>
      </c>
      <c r="H246" s="86">
        <v>0</v>
      </c>
    </row>
    <row r="247" spans="1:8" s="82" customFormat="1" ht="14.45" hidden="1" x14ac:dyDescent="0.3">
      <c r="A247" s="42">
        <v>41231</v>
      </c>
      <c r="B247" s="50" t="s">
        <v>408</v>
      </c>
      <c r="C247" s="59">
        <v>4929.4399999999996</v>
      </c>
      <c r="D247" s="100">
        <v>2000</v>
      </c>
      <c r="E247" s="100">
        <v>2000</v>
      </c>
      <c r="F247" s="59">
        <v>13548.74</v>
      </c>
      <c r="G247" s="86">
        <f t="shared" si="12"/>
        <v>2.7485353305852187</v>
      </c>
      <c r="H247" s="86">
        <f t="shared" si="13"/>
        <v>6.7743700000000002</v>
      </c>
    </row>
    <row r="248" spans="1:8" s="79" customFormat="1" x14ac:dyDescent="0.25">
      <c r="A248" s="66">
        <v>42</v>
      </c>
      <c r="B248" s="75" t="s">
        <v>409</v>
      </c>
      <c r="C248" s="72">
        <f>C249+C252</f>
        <v>255854.56</v>
      </c>
      <c r="D248" s="72">
        <v>680576.43</v>
      </c>
      <c r="E248" s="72">
        <v>680576.43</v>
      </c>
      <c r="F248" s="72">
        <f>F249+F252</f>
        <v>67898.7</v>
      </c>
      <c r="G248" s="87">
        <f t="shared" si="12"/>
        <v>0.26538006592495361</v>
      </c>
      <c r="H248" s="87">
        <f t="shared" si="13"/>
        <v>9.976645826538541E-2</v>
      </c>
    </row>
    <row r="249" spans="1:8" s="79" customFormat="1" ht="14.45" hidden="1" x14ac:dyDescent="0.3">
      <c r="A249" s="66">
        <v>421</v>
      </c>
      <c r="B249" s="76" t="s">
        <v>410</v>
      </c>
      <c r="C249" s="72">
        <f>C250</f>
        <v>0</v>
      </c>
      <c r="D249" s="72">
        <f t="shared" ref="D249:F250" si="16">D250</f>
        <v>0</v>
      </c>
      <c r="E249" s="72">
        <f t="shared" si="16"/>
        <v>0</v>
      </c>
      <c r="F249" s="72">
        <f t="shared" si="16"/>
        <v>0</v>
      </c>
      <c r="G249" s="87" t="e">
        <f t="shared" si="12"/>
        <v>#DIV/0!</v>
      </c>
      <c r="H249" s="87" t="e">
        <f t="shared" si="13"/>
        <v>#DIV/0!</v>
      </c>
    </row>
    <row r="250" spans="1:8" s="82" customFormat="1" ht="14.45" hidden="1" x14ac:dyDescent="0.3">
      <c r="A250" s="42">
        <v>4212</v>
      </c>
      <c r="B250" s="62" t="s">
        <v>411</v>
      </c>
      <c r="C250" s="57">
        <f>C251</f>
        <v>0</v>
      </c>
      <c r="D250" s="57">
        <f t="shared" si="16"/>
        <v>0</v>
      </c>
      <c r="E250" s="57">
        <f t="shared" si="16"/>
        <v>0</v>
      </c>
      <c r="F250" s="57">
        <f t="shared" si="16"/>
        <v>0</v>
      </c>
      <c r="G250" s="86" t="e">
        <f t="shared" si="12"/>
        <v>#DIV/0!</v>
      </c>
      <c r="H250" s="86" t="e">
        <f t="shared" si="13"/>
        <v>#DIV/0!</v>
      </c>
    </row>
    <row r="251" spans="1:8" s="82" customFormat="1" ht="14.45" hidden="1" x14ac:dyDescent="0.3">
      <c r="A251" s="42">
        <v>42122</v>
      </c>
      <c r="B251" s="62" t="s">
        <v>412</v>
      </c>
      <c r="C251" s="51">
        <v>0</v>
      </c>
      <c r="D251" s="57">
        <v>0</v>
      </c>
      <c r="E251" s="57">
        <v>0</v>
      </c>
      <c r="F251" s="57">
        <v>0</v>
      </c>
      <c r="G251" s="86" t="e">
        <f t="shared" si="12"/>
        <v>#DIV/0!</v>
      </c>
      <c r="H251" s="86" t="e">
        <f t="shared" si="13"/>
        <v>#DIV/0!</v>
      </c>
    </row>
    <row r="252" spans="1:8" s="79" customFormat="1" x14ac:dyDescent="0.25">
      <c r="A252" s="66">
        <v>422</v>
      </c>
      <c r="B252" s="75" t="s">
        <v>413</v>
      </c>
      <c r="C252" s="72">
        <f>C253+C257+C260+C262+C265</f>
        <v>255854.56</v>
      </c>
      <c r="D252" s="72"/>
      <c r="E252" s="72"/>
      <c r="F252" s="72">
        <f>F253+F257+F260+F262+F265</f>
        <v>67898.7</v>
      </c>
      <c r="G252" s="87">
        <f t="shared" si="12"/>
        <v>0.26538006592495361</v>
      </c>
      <c r="H252" s="87">
        <v>0</v>
      </c>
    </row>
    <row r="253" spans="1:8" s="82" customFormat="1" x14ac:dyDescent="0.25">
      <c r="A253" s="42">
        <v>4221</v>
      </c>
      <c r="B253" s="61" t="s">
        <v>414</v>
      </c>
      <c r="C253" s="57">
        <v>31938.34</v>
      </c>
      <c r="D253" s="57"/>
      <c r="E253" s="57"/>
      <c r="F253" s="57">
        <v>20438.7</v>
      </c>
      <c r="G253" s="86">
        <f t="shared" si="12"/>
        <v>0.63994246413558131</v>
      </c>
      <c r="H253" s="86">
        <v>0</v>
      </c>
    </row>
    <row r="254" spans="1:8" s="82" customFormat="1" hidden="1" x14ac:dyDescent="0.25">
      <c r="A254" s="42">
        <v>42211</v>
      </c>
      <c r="B254" s="61" t="s">
        <v>415</v>
      </c>
      <c r="C254" s="101">
        <v>220841.75</v>
      </c>
      <c r="D254" s="100"/>
      <c r="E254" s="100"/>
      <c r="F254" s="100">
        <v>287219.78999999998</v>
      </c>
      <c r="G254" s="86">
        <f t="shared" si="12"/>
        <v>1.3005683481497496</v>
      </c>
      <c r="H254" s="86" t="e">
        <f t="shared" si="13"/>
        <v>#DIV/0!</v>
      </c>
    </row>
    <row r="255" spans="1:8" s="82" customFormat="1" hidden="1" x14ac:dyDescent="0.25">
      <c r="A255" s="42">
        <v>42212</v>
      </c>
      <c r="B255" s="61" t="s">
        <v>416</v>
      </c>
      <c r="C255" s="101">
        <v>62138.03</v>
      </c>
      <c r="D255" s="100"/>
      <c r="E255" s="100"/>
      <c r="F255" s="100">
        <v>235611.26</v>
      </c>
      <c r="G255" s="86">
        <f t="shared" si="12"/>
        <v>3.7917400986159362</v>
      </c>
      <c r="H255" s="86" t="e">
        <f t="shared" si="13"/>
        <v>#DIV/0!</v>
      </c>
    </row>
    <row r="256" spans="1:8" s="82" customFormat="1" hidden="1" x14ac:dyDescent="0.25">
      <c r="A256" s="42">
        <v>42219</v>
      </c>
      <c r="B256" s="61" t="s">
        <v>417</v>
      </c>
      <c r="C256" s="100">
        <v>0</v>
      </c>
      <c r="D256" s="100"/>
      <c r="E256" s="100"/>
      <c r="F256" s="100">
        <v>0</v>
      </c>
      <c r="G256" s="86" t="e">
        <f t="shared" si="12"/>
        <v>#DIV/0!</v>
      </c>
      <c r="H256" s="86" t="e">
        <f t="shared" si="13"/>
        <v>#DIV/0!</v>
      </c>
    </row>
    <row r="257" spans="1:8" s="82" customFormat="1" x14ac:dyDescent="0.25">
      <c r="A257" s="42">
        <v>4222</v>
      </c>
      <c r="B257" s="61" t="s">
        <v>418</v>
      </c>
      <c r="C257" s="51">
        <v>986.17</v>
      </c>
      <c r="D257" s="51"/>
      <c r="E257" s="51"/>
      <c r="F257" s="51">
        <v>157.05000000000001</v>
      </c>
      <c r="G257" s="86">
        <f t="shared" si="12"/>
        <v>0.15925246154314165</v>
      </c>
      <c r="H257" s="86">
        <v>0</v>
      </c>
    </row>
    <row r="258" spans="1:8" s="82" customFormat="1" hidden="1" x14ac:dyDescent="0.25">
      <c r="A258" s="42">
        <v>42221</v>
      </c>
      <c r="B258" s="61" t="s">
        <v>419</v>
      </c>
      <c r="C258" s="102">
        <v>9566.19</v>
      </c>
      <c r="D258" s="100"/>
      <c r="E258" s="100"/>
      <c r="F258" s="103">
        <v>7430.33</v>
      </c>
      <c r="G258" s="86">
        <f t="shared" si="12"/>
        <v>0.77672824813222396</v>
      </c>
      <c r="H258" s="86" t="e">
        <f t="shared" si="13"/>
        <v>#DIV/0!</v>
      </c>
    </row>
    <row r="259" spans="1:8" s="82" customFormat="1" ht="14.45" hidden="1" x14ac:dyDescent="0.3">
      <c r="A259" s="42">
        <v>42222</v>
      </c>
      <c r="B259" s="63" t="s">
        <v>420</v>
      </c>
      <c r="C259" s="102">
        <v>0</v>
      </c>
      <c r="D259" s="104"/>
      <c r="E259" s="104"/>
      <c r="F259" s="103">
        <v>0</v>
      </c>
      <c r="G259" s="86" t="e">
        <f t="shared" si="12"/>
        <v>#DIV/0!</v>
      </c>
      <c r="H259" s="86" t="e">
        <f t="shared" si="13"/>
        <v>#DIV/0!</v>
      </c>
    </row>
    <row r="260" spans="1:8" s="82" customFormat="1" x14ac:dyDescent="0.25">
      <c r="A260" s="42">
        <v>4223</v>
      </c>
      <c r="B260" s="61" t="s">
        <v>421</v>
      </c>
      <c r="C260" s="102">
        <v>0</v>
      </c>
      <c r="D260" s="102"/>
      <c r="E260" s="102"/>
      <c r="F260" s="102">
        <v>676.9</v>
      </c>
      <c r="G260" s="86">
        <v>0</v>
      </c>
      <c r="H260" s="86">
        <v>0</v>
      </c>
    </row>
    <row r="261" spans="1:8" s="82" customFormat="1" hidden="1" x14ac:dyDescent="0.25">
      <c r="A261" s="42">
        <v>42231</v>
      </c>
      <c r="B261" s="61" t="s">
        <v>422</v>
      </c>
      <c r="C261" s="102">
        <v>24109.9</v>
      </c>
      <c r="D261" s="100"/>
      <c r="E261" s="100"/>
      <c r="F261" s="103">
        <v>0</v>
      </c>
      <c r="G261" s="86">
        <f t="shared" si="12"/>
        <v>0</v>
      </c>
      <c r="H261" s="86" t="e">
        <f t="shared" si="13"/>
        <v>#DIV/0!</v>
      </c>
    </row>
    <row r="262" spans="1:8" s="82" customFormat="1" x14ac:dyDescent="0.25">
      <c r="A262" s="42">
        <v>4224</v>
      </c>
      <c r="B262" s="61" t="s">
        <v>423</v>
      </c>
      <c r="C262" s="57">
        <v>195808.28</v>
      </c>
      <c r="D262" s="57"/>
      <c r="E262" s="57"/>
      <c r="F262" s="57">
        <v>35883.61</v>
      </c>
      <c r="G262" s="86">
        <f t="shared" si="12"/>
        <v>0.18325889998114483</v>
      </c>
      <c r="H262" s="86">
        <v>0</v>
      </c>
    </row>
    <row r="263" spans="1:8" s="82" customFormat="1" hidden="1" x14ac:dyDescent="0.25">
      <c r="A263" s="42">
        <v>42241</v>
      </c>
      <c r="B263" s="62" t="s">
        <v>424</v>
      </c>
      <c r="C263" s="101">
        <v>2149492.2000000002</v>
      </c>
      <c r="D263" s="100"/>
      <c r="E263" s="100"/>
      <c r="F263" s="100">
        <v>2433681.3199999998</v>
      </c>
      <c r="G263" s="86">
        <f t="shared" si="12"/>
        <v>1.1322122127263359</v>
      </c>
      <c r="H263" s="86" t="e">
        <f t="shared" si="13"/>
        <v>#DIV/0!</v>
      </c>
    </row>
    <row r="264" spans="1:8" s="82" customFormat="1" hidden="1" x14ac:dyDescent="0.25">
      <c r="A264" s="42"/>
      <c r="B264" s="64" t="s">
        <v>425</v>
      </c>
      <c r="C264" s="101">
        <v>279328.8</v>
      </c>
      <c r="D264" s="100"/>
      <c r="E264" s="100"/>
      <c r="F264" s="100">
        <v>0</v>
      </c>
      <c r="G264" s="86">
        <f t="shared" si="12"/>
        <v>0</v>
      </c>
      <c r="H264" s="86" t="e">
        <f t="shared" si="13"/>
        <v>#DIV/0!</v>
      </c>
    </row>
    <row r="265" spans="1:8" s="82" customFormat="1" x14ac:dyDescent="0.25">
      <c r="A265" s="42">
        <v>4227</v>
      </c>
      <c r="B265" s="61" t="s">
        <v>426</v>
      </c>
      <c r="C265" s="51">
        <v>27121.77</v>
      </c>
      <c r="D265" s="51"/>
      <c r="E265" s="51"/>
      <c r="F265" s="51">
        <v>10742.44</v>
      </c>
      <c r="G265" s="86">
        <f t="shared" ref="G265:G270" si="17">F265/C265</f>
        <v>0.39608181914380958</v>
      </c>
      <c r="H265" s="86">
        <v>0</v>
      </c>
    </row>
    <row r="266" spans="1:8" s="82" customFormat="1" hidden="1" x14ac:dyDescent="0.25">
      <c r="A266" s="42">
        <v>42273</v>
      </c>
      <c r="B266" s="61" t="s">
        <v>427</v>
      </c>
      <c r="C266" s="101">
        <v>250968.89</v>
      </c>
      <c r="D266" s="100"/>
      <c r="E266" s="100"/>
      <c r="F266" s="100">
        <v>867499.85</v>
      </c>
      <c r="G266" s="86">
        <f t="shared" si="17"/>
        <v>3.4566031271844091</v>
      </c>
      <c r="H266" s="86" t="e">
        <f t="shared" ref="H265:H270" si="18">F266/E266</f>
        <v>#DIV/0!</v>
      </c>
    </row>
    <row r="267" spans="1:8" s="82" customFormat="1" ht="14.45" hidden="1" x14ac:dyDescent="0.3">
      <c r="A267" s="42">
        <v>42621</v>
      </c>
      <c r="B267" s="62" t="s">
        <v>428</v>
      </c>
      <c r="C267" s="101">
        <v>0</v>
      </c>
      <c r="D267" s="100">
        <v>289050</v>
      </c>
      <c r="E267" s="100">
        <v>289050</v>
      </c>
      <c r="F267" s="100">
        <v>289050</v>
      </c>
      <c r="G267" s="86" t="e">
        <f t="shared" si="17"/>
        <v>#DIV/0!</v>
      </c>
      <c r="H267" s="86">
        <f t="shared" si="18"/>
        <v>1</v>
      </c>
    </row>
    <row r="268" spans="1:8" s="79" customFormat="1" x14ac:dyDescent="0.25">
      <c r="A268" s="66">
        <v>45</v>
      </c>
      <c r="B268" s="75" t="s">
        <v>429</v>
      </c>
      <c r="C268" s="71">
        <f>C269</f>
        <v>0</v>
      </c>
      <c r="D268" s="71">
        <v>8714006.0399999991</v>
      </c>
      <c r="E268" s="71">
        <v>8714006.0399999991</v>
      </c>
      <c r="F268" s="71">
        <f t="shared" ref="F268:F269" si="19">F269</f>
        <v>3958667.21</v>
      </c>
      <c r="G268" s="87">
        <v>0</v>
      </c>
      <c r="H268" s="87">
        <f t="shared" si="18"/>
        <v>0.45428786620395784</v>
      </c>
    </row>
    <row r="269" spans="1:8" s="79" customFormat="1" x14ac:dyDescent="0.25">
      <c r="A269" s="66">
        <v>451</v>
      </c>
      <c r="B269" s="75" t="s">
        <v>430</v>
      </c>
      <c r="C269" s="71">
        <f>C270</f>
        <v>0</v>
      </c>
      <c r="D269" s="71"/>
      <c r="E269" s="71"/>
      <c r="F269" s="71">
        <f t="shared" si="19"/>
        <v>3958667.21</v>
      </c>
      <c r="G269" s="87">
        <v>0</v>
      </c>
      <c r="H269" s="87">
        <v>0</v>
      </c>
    </row>
    <row r="270" spans="1:8" s="82" customFormat="1" x14ac:dyDescent="0.25">
      <c r="A270" s="42">
        <v>4511</v>
      </c>
      <c r="B270" s="61" t="s">
        <v>430</v>
      </c>
      <c r="C270" s="51">
        <v>0</v>
      </c>
      <c r="D270" s="51"/>
      <c r="E270" s="51"/>
      <c r="F270" s="51">
        <v>3958667.21</v>
      </c>
      <c r="G270" s="86">
        <v>0</v>
      </c>
      <c r="H270" s="86">
        <v>0</v>
      </c>
    </row>
    <row r="271" spans="1:8" ht="14.45" hidden="1" x14ac:dyDescent="0.3">
      <c r="A271" s="41">
        <v>45111</v>
      </c>
      <c r="B271" s="35" t="s">
        <v>430</v>
      </c>
      <c r="C271" s="36">
        <v>533639.22</v>
      </c>
      <c r="D271" s="34">
        <v>1061970.04</v>
      </c>
      <c r="E271" s="34">
        <v>1061970.04</v>
      </c>
      <c r="F271" s="37">
        <v>996574.13</v>
      </c>
      <c r="G271" s="20">
        <f t="shared" ref="G271" si="20">F271/C271</f>
        <v>1.8675054093662757</v>
      </c>
      <c r="H271" s="20">
        <f t="shared" ref="H271" si="21">F271/E271</f>
        <v>0.93842019309697289</v>
      </c>
    </row>
  </sheetData>
  <mergeCells count="4">
    <mergeCell ref="A6:B6"/>
    <mergeCell ref="A7:B7"/>
    <mergeCell ref="A3:H3"/>
    <mergeCell ref="A4:H4"/>
  </mergeCells>
  <pageMargins left="0.25" right="0.25" top="0.75" bottom="0.75" header="0.3" footer="0.3"/>
  <pageSetup paperSize="9" scale="8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25"/>
  <sheetViews>
    <sheetView tabSelected="1" workbookViewId="0">
      <selection activeCell="M33" sqref="M33"/>
    </sheetView>
  </sheetViews>
  <sheetFormatPr defaultRowHeight="15" x14ac:dyDescent="0.25"/>
  <cols>
    <col min="1" max="1" width="92.42578125" customWidth="1"/>
    <col min="2" max="2" width="19.28515625" bestFit="1" customWidth="1"/>
    <col min="3" max="3" width="17" bestFit="1" customWidth="1"/>
    <col min="4" max="4" width="16.85546875" bestFit="1" customWidth="1"/>
    <col min="5" max="5" width="19.28515625" bestFit="1" customWidth="1"/>
    <col min="6" max="7" width="10.5703125" bestFit="1" customWidth="1"/>
  </cols>
  <sheetData>
    <row r="1" spans="1:8" ht="105" customHeight="1" x14ac:dyDescent="0.25">
      <c r="A1" s="120"/>
      <c r="B1" s="121"/>
    </row>
    <row r="2" spans="1:8" s="11" customFormat="1" x14ac:dyDescent="0.25">
      <c r="A2" s="117" t="s">
        <v>444</v>
      </c>
      <c r="B2" s="118"/>
      <c r="C2" s="118"/>
      <c r="D2" s="118"/>
      <c r="E2" s="118"/>
      <c r="F2" s="118"/>
      <c r="G2" s="118"/>
      <c r="H2" s="118"/>
    </row>
    <row r="3" spans="1:8" s="11" customFormat="1" x14ac:dyDescent="0.25">
      <c r="A3" s="31" t="s">
        <v>445</v>
      </c>
      <c r="B3" s="118"/>
      <c r="C3" s="118"/>
      <c r="D3" s="118"/>
      <c r="E3" s="118"/>
      <c r="F3" s="118"/>
      <c r="G3" s="118"/>
      <c r="H3" s="118"/>
    </row>
    <row r="4" spans="1:8" s="11" customFormat="1" x14ac:dyDescent="0.25">
      <c r="A4" s="119"/>
      <c r="B4" s="118"/>
      <c r="C4" s="118"/>
      <c r="D4" s="118"/>
      <c r="E4" s="118"/>
      <c r="F4" s="118"/>
      <c r="G4" s="118"/>
      <c r="H4" s="118"/>
    </row>
    <row r="5" spans="1:8" s="11" customFormat="1" x14ac:dyDescent="0.25">
      <c r="A5" s="117" t="s">
        <v>448</v>
      </c>
      <c r="B5" s="117"/>
      <c r="C5" s="117"/>
      <c r="D5" s="117"/>
      <c r="E5" s="117"/>
      <c r="F5" s="117"/>
      <c r="G5" s="117"/>
      <c r="H5" s="117"/>
    </row>
    <row r="6" spans="1:8" ht="14.45" x14ac:dyDescent="0.3">
      <c r="A6" s="3"/>
      <c r="B6" s="1"/>
      <c r="C6" s="1"/>
      <c r="D6" s="1"/>
      <c r="E6" s="1"/>
      <c r="F6" s="1"/>
      <c r="G6" s="1"/>
      <c r="H6" s="1"/>
    </row>
    <row r="7" spans="1:8" ht="18" x14ac:dyDescent="0.25">
      <c r="A7" s="218" t="s">
        <v>446</v>
      </c>
      <c r="B7" s="218"/>
      <c r="C7" s="218"/>
      <c r="D7" s="218"/>
      <c r="E7" s="218"/>
      <c r="F7" s="218"/>
      <c r="G7" s="218"/>
      <c r="H7" s="2"/>
    </row>
    <row r="8" spans="1:8" ht="14.45" x14ac:dyDescent="0.3">
      <c r="A8" s="218" t="s">
        <v>447</v>
      </c>
      <c r="B8" s="218"/>
      <c r="C8" s="218"/>
      <c r="D8" s="218"/>
      <c r="E8" s="218"/>
      <c r="F8" s="218"/>
      <c r="G8" s="218"/>
      <c r="H8" s="1"/>
    </row>
    <row r="9" spans="1:8" ht="14.45" x14ac:dyDescent="0.3">
      <c r="A9" s="13" t="s">
        <v>0</v>
      </c>
      <c r="B9" s="13"/>
      <c r="C9" s="13"/>
      <c r="D9" s="13"/>
      <c r="E9" s="13"/>
      <c r="F9" s="13"/>
      <c r="G9" s="1"/>
      <c r="H9" s="1"/>
    </row>
    <row r="10" spans="1:8" x14ac:dyDescent="0.25">
      <c r="A10" s="31" t="s">
        <v>432</v>
      </c>
      <c r="B10" s="1"/>
      <c r="C10" s="1"/>
      <c r="D10" s="1"/>
      <c r="E10" s="1"/>
      <c r="F10" s="1"/>
      <c r="G10" s="1"/>
      <c r="H10" s="1"/>
    </row>
    <row r="12" spans="1:8" x14ac:dyDescent="0.25">
      <c r="A12" s="16" t="s">
        <v>139</v>
      </c>
      <c r="B12" s="16" t="s">
        <v>466</v>
      </c>
      <c r="C12" s="16" t="s">
        <v>449</v>
      </c>
      <c r="D12" s="16" t="s">
        <v>450</v>
      </c>
      <c r="E12" s="16" t="s">
        <v>452</v>
      </c>
      <c r="F12" s="16" t="s">
        <v>140</v>
      </c>
      <c r="G12" s="16" t="s">
        <v>141</v>
      </c>
      <c r="H12" s="13"/>
    </row>
    <row r="13" spans="1:8" x14ac:dyDescent="0.25">
      <c r="A13" s="15" t="s">
        <v>183</v>
      </c>
      <c r="B13" s="5" t="s">
        <v>123</v>
      </c>
      <c r="C13" s="5" t="s">
        <v>124</v>
      </c>
      <c r="D13" s="5" t="s">
        <v>125</v>
      </c>
      <c r="E13" s="5" t="s">
        <v>126</v>
      </c>
      <c r="F13" s="5" t="s">
        <v>143</v>
      </c>
      <c r="G13" s="5" t="s">
        <v>144</v>
      </c>
      <c r="H13" s="13"/>
    </row>
    <row r="14" spans="1:8" x14ac:dyDescent="0.25">
      <c r="A14" s="12" t="s">
        <v>184</v>
      </c>
      <c r="B14" s="14">
        <v>8310429.1100000003</v>
      </c>
      <c r="C14" s="14">
        <v>34093039.430000007</v>
      </c>
      <c r="D14" s="14">
        <v>34093039.430000007</v>
      </c>
      <c r="E14" s="14">
        <v>15958539.109999999</v>
      </c>
      <c r="F14" s="18">
        <f>E14/B14</f>
        <v>1.920302658113884</v>
      </c>
      <c r="G14" s="18">
        <f>E14/D14</f>
        <v>0.46808789643898274</v>
      </c>
      <c r="H14" s="13"/>
    </row>
    <row r="15" spans="1:8" x14ac:dyDescent="0.25">
      <c r="A15" s="12" t="s">
        <v>185</v>
      </c>
      <c r="B15" s="14">
        <v>931.52</v>
      </c>
      <c r="C15" s="14">
        <v>1330</v>
      </c>
      <c r="D15" s="14">
        <v>1330</v>
      </c>
      <c r="E15" s="14">
        <v>1442.21</v>
      </c>
      <c r="F15" s="18">
        <f t="shared" ref="F15:F20" si="0">E15/B15</f>
        <v>1.5482329955341807</v>
      </c>
      <c r="G15" s="18">
        <f t="shared" ref="G15:G20" si="1">E15/D15</f>
        <v>1.0843684210526316</v>
      </c>
      <c r="H15" s="13"/>
    </row>
    <row r="16" spans="1:8" ht="14.45" x14ac:dyDescent="0.3">
      <c r="A16" s="12" t="s">
        <v>186</v>
      </c>
      <c r="B16" s="14">
        <f>B14+B15</f>
        <v>8311360.6299999999</v>
      </c>
      <c r="C16" s="14">
        <f t="shared" ref="C16:E16" si="2">C14+C15</f>
        <v>34094369.430000007</v>
      </c>
      <c r="D16" s="14">
        <f t="shared" si="2"/>
        <v>34094369.430000007</v>
      </c>
      <c r="E16" s="14">
        <f t="shared" si="2"/>
        <v>15959981.32</v>
      </c>
      <c r="F16" s="18">
        <f t="shared" si="0"/>
        <v>1.9202609573205345</v>
      </c>
      <c r="G16" s="18">
        <f t="shared" si="1"/>
        <v>0.46811193715630472</v>
      </c>
      <c r="H16" s="13"/>
    </row>
    <row r="17" spans="1:8" x14ac:dyDescent="0.25">
      <c r="A17" s="12" t="s">
        <v>187</v>
      </c>
      <c r="B17" s="14">
        <v>9838855.4600000009</v>
      </c>
      <c r="C17" s="14">
        <v>24524401.960000001</v>
      </c>
      <c r="D17" s="14">
        <v>24524401.960000001</v>
      </c>
      <c r="E17" s="14">
        <v>12014532.43</v>
      </c>
      <c r="F17" s="18">
        <f t="shared" si="0"/>
        <v>1.2211311040034323</v>
      </c>
      <c r="G17" s="18">
        <f t="shared" si="1"/>
        <v>0.48990113804185909</v>
      </c>
      <c r="H17" s="13"/>
    </row>
    <row r="18" spans="1:8" x14ac:dyDescent="0.25">
      <c r="A18" s="12" t="s">
        <v>188</v>
      </c>
      <c r="B18" s="14">
        <v>256099.43</v>
      </c>
      <c r="C18" s="14">
        <v>9404993.0699999984</v>
      </c>
      <c r="D18" s="14">
        <v>9404993.0699999984</v>
      </c>
      <c r="E18" s="14">
        <v>4036078.86</v>
      </c>
      <c r="F18" s="18">
        <f t="shared" si="0"/>
        <v>15.759811960534234</v>
      </c>
      <c r="G18" s="18">
        <f t="shared" si="1"/>
        <v>0.429142140771402</v>
      </c>
      <c r="H18" s="13"/>
    </row>
    <row r="19" spans="1:8" ht="14.45" x14ac:dyDescent="0.3">
      <c r="A19" s="12" t="s">
        <v>189</v>
      </c>
      <c r="B19" s="14">
        <f>B17+B18</f>
        <v>10094954.890000001</v>
      </c>
      <c r="C19" s="14">
        <f t="shared" ref="C19:E19" si="3">C17+C18</f>
        <v>33929395.030000001</v>
      </c>
      <c r="D19" s="14">
        <f t="shared" si="3"/>
        <v>33929395.030000001</v>
      </c>
      <c r="E19" s="14">
        <f t="shared" si="3"/>
        <v>16050611.289999999</v>
      </c>
      <c r="F19" s="18">
        <f t="shared" si="0"/>
        <v>1.589963646682526</v>
      </c>
      <c r="G19" s="18">
        <f t="shared" si="1"/>
        <v>0.47305916524029457</v>
      </c>
      <c r="H19" s="13"/>
    </row>
    <row r="20" spans="1:8" x14ac:dyDescent="0.25">
      <c r="A20" s="12" t="s">
        <v>190</v>
      </c>
      <c r="B20" s="14">
        <f>B16-B19</f>
        <v>-1783594.2600000007</v>
      </c>
      <c r="C20" s="14">
        <f t="shared" ref="C20:E20" si="4">C16-C19</f>
        <v>164974.40000000596</v>
      </c>
      <c r="D20" s="14">
        <f t="shared" si="4"/>
        <v>164974.40000000596</v>
      </c>
      <c r="E20" s="14">
        <f t="shared" si="4"/>
        <v>-90629.969999998808</v>
      </c>
      <c r="F20" s="18">
        <f t="shared" si="0"/>
        <v>5.0813109255015643E-2</v>
      </c>
      <c r="G20" s="18">
        <f t="shared" si="1"/>
        <v>-0.54935777914631323</v>
      </c>
      <c r="H20" s="13"/>
    </row>
    <row r="21" spans="1:8" x14ac:dyDescent="0.25">
      <c r="A21" s="15" t="s">
        <v>191</v>
      </c>
      <c r="B21" s="15" t="s">
        <v>0</v>
      </c>
      <c r="C21" s="15" t="s">
        <v>0</v>
      </c>
      <c r="D21" s="15" t="s">
        <v>0</v>
      </c>
      <c r="E21" s="15" t="s">
        <v>0</v>
      </c>
      <c r="F21" s="109" t="s">
        <v>0</v>
      </c>
      <c r="G21" s="109" t="s">
        <v>0</v>
      </c>
      <c r="H21" s="13"/>
    </row>
    <row r="22" spans="1:8" x14ac:dyDescent="0.25">
      <c r="A22" s="12" t="s">
        <v>156</v>
      </c>
      <c r="B22" s="14">
        <v>65921.759999999995</v>
      </c>
      <c r="C22" s="14">
        <v>120657.1</v>
      </c>
      <c r="D22" s="14">
        <v>120657.1</v>
      </c>
      <c r="E22" s="14">
        <v>120657.1</v>
      </c>
      <c r="F22" s="18">
        <f t="shared" ref="F22:F25" si="5">E22/B22</f>
        <v>1.8303076252818495</v>
      </c>
      <c r="G22" s="18">
        <f t="shared" ref="G22:G25" si="6">E22/D22</f>
        <v>1</v>
      </c>
      <c r="H22" s="13"/>
    </row>
    <row r="23" spans="1:8" x14ac:dyDescent="0.25">
      <c r="A23" s="12" t="s">
        <v>158</v>
      </c>
      <c r="B23" s="14">
        <v>66029.600000000006</v>
      </c>
      <c r="C23" s="14">
        <v>285631.5</v>
      </c>
      <c r="D23" s="14">
        <v>285631.5</v>
      </c>
      <c r="E23" s="14">
        <v>186686.7</v>
      </c>
      <c r="F23" s="18">
        <f t="shared" si="5"/>
        <v>2.827318354192665</v>
      </c>
      <c r="G23" s="18">
        <f t="shared" si="6"/>
        <v>0.65359282852206435</v>
      </c>
      <c r="H23" s="13"/>
    </row>
    <row r="24" spans="1:8" x14ac:dyDescent="0.25">
      <c r="A24" s="12" t="s">
        <v>192</v>
      </c>
      <c r="B24" s="14">
        <f>B22-B23</f>
        <v>-107.84000000001106</v>
      </c>
      <c r="C24" s="14">
        <f t="shared" ref="C24:E24" si="7">C22-C23</f>
        <v>-164974.39999999999</v>
      </c>
      <c r="D24" s="14">
        <f t="shared" si="7"/>
        <v>-164974.39999999999</v>
      </c>
      <c r="E24" s="14">
        <f t="shared" si="7"/>
        <v>-66029.600000000006</v>
      </c>
      <c r="F24" s="18">
        <f t="shared" si="5"/>
        <v>612.29228486640613</v>
      </c>
      <c r="G24" s="18">
        <f t="shared" si="6"/>
        <v>0.40024149201330633</v>
      </c>
      <c r="H24" s="13"/>
    </row>
    <row r="25" spans="1:8" ht="14.45" x14ac:dyDescent="0.3">
      <c r="A25" s="114" t="s">
        <v>479</v>
      </c>
      <c r="B25" s="115">
        <f>B20+B24</f>
        <v>-1783702.1000000008</v>
      </c>
      <c r="C25" s="115">
        <f t="shared" ref="C25:E25" si="8">C20+C24</f>
        <v>5.9662852436304092E-9</v>
      </c>
      <c r="D25" s="115">
        <f t="shared" si="8"/>
        <v>5.9662852436304092E-9</v>
      </c>
      <c r="E25" s="115">
        <f t="shared" si="8"/>
        <v>-156659.56999999881</v>
      </c>
      <c r="F25" s="116"/>
      <c r="G25" s="116"/>
      <c r="H25" s="13"/>
    </row>
  </sheetData>
  <mergeCells count="2">
    <mergeCell ref="A8:G8"/>
    <mergeCell ref="A7:G7"/>
  </mergeCells>
  <pageMargins left="0.25" right="0.25" top="0.75" bottom="0.75" header="0.3" footer="0.3"/>
  <pageSetup paperSize="9"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Izvršenje po programskoj kl</vt:lpstr>
      <vt:lpstr>Izvršenje po organizacijskoj kl</vt:lpstr>
      <vt:lpstr>Račun financiranja prema izvori</vt:lpstr>
      <vt:lpstr>Račun financiranja prema ekonom</vt:lpstr>
      <vt:lpstr>Rashodi prema funkcijskoj klasi</vt:lpstr>
      <vt:lpstr>Prihodi i rashodi prema izvorim</vt:lpstr>
      <vt:lpstr>Prihodi i rashodi prema ekonoms</vt:lpstr>
      <vt:lpstr>Izvještaj o izvršenju plana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Max</cp:lastModifiedBy>
  <cp:lastPrinted>2023-03-30T09:53:00Z</cp:lastPrinted>
  <dcterms:created xsi:type="dcterms:W3CDTF">2023-03-29T10:11:55Z</dcterms:created>
  <dcterms:modified xsi:type="dcterms:W3CDTF">2023-07-24T01:37:01Z</dcterms:modified>
</cp:coreProperties>
</file>