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TAZISTI\Desktop\FINANCIJSKI PLAN\Financijski plan 2024.-2026\"/>
    </mc:Choice>
  </mc:AlternateContent>
  <xr:revisionPtr revIDLastSave="0" documentId="13_ncr:1_{0409BD6E-01BD-4D42-8872-F7DB122AE810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1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2" r:id="rId7"/>
    <sheet name="List2" sheetId="2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8" l="1"/>
  <c r="F30" i="8"/>
  <c r="F46" i="8"/>
  <c r="E46" i="8"/>
  <c r="E30" i="8" s="1"/>
  <c r="D46" i="8"/>
  <c r="D30" i="8" s="1"/>
  <c r="C46" i="8"/>
  <c r="C30" i="8" s="1"/>
  <c r="B46" i="8"/>
  <c r="B40" i="8" l="1"/>
  <c r="B31" i="8"/>
  <c r="C12" i="9"/>
  <c r="D12" i="9"/>
  <c r="E12" i="9"/>
  <c r="F12" i="9"/>
  <c r="B13" i="9"/>
  <c r="C13" i="9"/>
  <c r="C17" i="9"/>
  <c r="D17" i="9"/>
  <c r="E17" i="9"/>
  <c r="F17" i="9"/>
  <c r="C15" i="9"/>
  <c r="D15" i="9"/>
  <c r="E15" i="9"/>
  <c r="F15" i="9"/>
  <c r="B17" i="9"/>
  <c r="B15" i="9"/>
  <c r="C10" i="8"/>
  <c r="C37" i="8"/>
  <c r="C33" i="8"/>
  <c r="D10" i="8"/>
  <c r="E10" i="8"/>
  <c r="F10" i="8"/>
  <c r="B10" i="8"/>
  <c r="D13" i="9"/>
  <c r="E13" i="9"/>
  <c r="F13" i="9"/>
  <c r="B12" i="9" l="1"/>
  <c r="E24" i="13"/>
  <c r="F24" i="13"/>
  <c r="G24" i="13"/>
  <c r="H24" i="13"/>
  <c r="D24" i="13"/>
  <c r="I40" i="12"/>
  <c r="H40" i="12"/>
  <c r="G40" i="12"/>
  <c r="F40" i="12"/>
  <c r="E40" i="12"/>
  <c r="F55" i="12"/>
  <c r="I55" i="12"/>
  <c r="H55" i="12"/>
  <c r="G55" i="12"/>
  <c r="E55" i="12"/>
  <c r="E11" i="13"/>
  <c r="I28" i="10"/>
  <c r="J28" i="10"/>
  <c r="H29" i="10"/>
  <c r="F29" i="10"/>
  <c r="F28" i="10"/>
  <c r="F36" i="10" l="1"/>
  <c r="F34" i="10"/>
  <c r="F46" i="12"/>
  <c r="G46" i="12"/>
  <c r="H46" i="12"/>
  <c r="I46" i="12"/>
  <c r="E46" i="12"/>
  <c r="F43" i="12"/>
  <c r="G43" i="12"/>
  <c r="H43" i="12"/>
  <c r="I43" i="12"/>
  <c r="E43" i="12"/>
  <c r="D14" i="8"/>
  <c r="F65" i="12"/>
  <c r="G65" i="12"/>
  <c r="H65" i="12"/>
  <c r="I65" i="12"/>
  <c r="E65" i="12"/>
  <c r="I63" i="12"/>
  <c r="H63" i="12"/>
  <c r="G63" i="12"/>
  <c r="F63" i="12"/>
  <c r="F62" i="12" s="1"/>
  <c r="E63" i="12"/>
  <c r="H42" i="12" l="1"/>
  <c r="G42" i="12"/>
  <c r="I42" i="12"/>
  <c r="E42" i="12"/>
  <c r="F42" i="12"/>
  <c r="H62" i="12"/>
  <c r="I62" i="12"/>
  <c r="F61" i="12"/>
  <c r="F60" i="12" s="1"/>
  <c r="E61" i="12"/>
  <c r="I61" i="12"/>
  <c r="I60" i="12" s="1"/>
  <c r="G62" i="12"/>
  <c r="H61" i="12"/>
  <c r="H60" i="12" s="1"/>
  <c r="G61" i="12"/>
  <c r="G60" i="12" s="1"/>
  <c r="E62" i="12"/>
  <c r="I53" i="12"/>
  <c r="I52" i="12" s="1"/>
  <c r="H53" i="12"/>
  <c r="H52" i="12" s="1"/>
  <c r="G53" i="12"/>
  <c r="G52" i="12" s="1"/>
  <c r="F53" i="12"/>
  <c r="F52" i="12" s="1"/>
  <c r="E53" i="12"/>
  <c r="E52" i="12" s="1"/>
  <c r="F30" i="12"/>
  <c r="G30" i="12"/>
  <c r="H30" i="12"/>
  <c r="I30" i="12"/>
  <c r="E30" i="12"/>
  <c r="F18" i="12"/>
  <c r="G18" i="12"/>
  <c r="H18" i="12"/>
  <c r="I18" i="12"/>
  <c r="E18" i="12"/>
  <c r="E9" i="12"/>
  <c r="F9" i="12"/>
  <c r="G9" i="12"/>
  <c r="H9" i="12"/>
  <c r="I9" i="12"/>
  <c r="E60" i="12" l="1"/>
  <c r="D13" i="6"/>
  <c r="E13" i="6"/>
  <c r="E12" i="6" s="1"/>
  <c r="F13" i="6"/>
  <c r="F12" i="6" s="1"/>
  <c r="G13" i="6"/>
  <c r="G12" i="6" s="1"/>
  <c r="H13" i="6"/>
  <c r="H12" i="6" s="1"/>
  <c r="D12" i="6"/>
  <c r="D9" i="6"/>
  <c r="E9" i="6"/>
  <c r="F9" i="6"/>
  <c r="F8" i="6" s="1"/>
  <c r="G9" i="6"/>
  <c r="G8" i="6" s="1"/>
  <c r="D8" i="6"/>
  <c r="H9" i="6"/>
  <c r="H8" i="6" s="1"/>
  <c r="B11" i="5"/>
  <c r="B10" i="5" s="1"/>
  <c r="D11" i="5"/>
  <c r="D10" i="5" s="1"/>
  <c r="E11" i="5"/>
  <c r="E10" i="5" s="1"/>
  <c r="F11" i="5"/>
  <c r="F10" i="5" s="1"/>
  <c r="F31" i="8"/>
  <c r="D11" i="13"/>
  <c r="D10" i="13" s="1"/>
  <c r="C44" i="8"/>
  <c r="D44" i="8"/>
  <c r="E44" i="8"/>
  <c r="F44" i="8"/>
  <c r="C40" i="8"/>
  <c r="D40" i="8"/>
  <c r="E40" i="8"/>
  <c r="F40" i="8"/>
  <c r="C38" i="8"/>
  <c r="D38" i="8"/>
  <c r="E38" i="8"/>
  <c r="F38" i="8"/>
  <c r="C36" i="8"/>
  <c r="D36" i="8"/>
  <c r="E36" i="8"/>
  <c r="F36" i="8"/>
  <c r="C34" i="8"/>
  <c r="D34" i="8"/>
  <c r="E34" i="8"/>
  <c r="F34" i="8"/>
  <c r="C31" i="8"/>
  <c r="D31" i="8"/>
  <c r="E31" i="8"/>
  <c r="B34" i="8"/>
  <c r="B36" i="8"/>
  <c r="B38" i="8"/>
  <c r="B44" i="8"/>
  <c r="H34" i="13"/>
  <c r="G34" i="13"/>
  <c r="F34" i="13"/>
  <c r="E34" i="13"/>
  <c r="D34" i="13"/>
  <c r="H30" i="13"/>
  <c r="G30" i="13"/>
  <c r="F30" i="13"/>
  <c r="E30" i="13"/>
  <c r="D30" i="13"/>
  <c r="H25" i="13"/>
  <c r="G25" i="13"/>
  <c r="F25" i="13"/>
  <c r="E25" i="13"/>
  <c r="D25" i="13"/>
  <c r="H18" i="13"/>
  <c r="G18" i="13"/>
  <c r="F18" i="13"/>
  <c r="E18" i="13"/>
  <c r="E10" i="13" s="1"/>
  <c r="D18" i="13"/>
  <c r="H11" i="13"/>
  <c r="G11" i="13"/>
  <c r="F11" i="13"/>
  <c r="C24" i="8"/>
  <c r="D24" i="8"/>
  <c r="E24" i="8"/>
  <c r="F24" i="8"/>
  <c r="C20" i="8"/>
  <c r="D20" i="8"/>
  <c r="E20" i="8"/>
  <c r="F20" i="8"/>
  <c r="C18" i="8"/>
  <c r="D18" i="8"/>
  <c r="E18" i="8"/>
  <c r="F18" i="8"/>
  <c r="C16" i="8"/>
  <c r="D16" i="8"/>
  <c r="E16" i="8"/>
  <c r="F16" i="8"/>
  <c r="C14" i="8"/>
  <c r="E14" i="8"/>
  <c r="F14" i="8"/>
  <c r="C11" i="8"/>
  <c r="D11" i="8"/>
  <c r="E11" i="8"/>
  <c r="F11" i="8"/>
  <c r="B11" i="8"/>
  <c r="B14" i="8"/>
  <c r="B16" i="8"/>
  <c r="B18" i="8"/>
  <c r="B20" i="8"/>
  <c r="B24" i="8"/>
  <c r="C9" i="9"/>
  <c r="C8" i="9" s="1"/>
  <c r="D9" i="9"/>
  <c r="D8" i="9" s="1"/>
  <c r="E9" i="9"/>
  <c r="E8" i="9" s="1"/>
  <c r="F9" i="9"/>
  <c r="F8" i="9" s="1"/>
  <c r="B9" i="9"/>
  <c r="B8" i="9" s="1"/>
  <c r="F10" i="13" l="1"/>
  <c r="H10" i="13"/>
  <c r="G10" i="13"/>
  <c r="E50" i="12" l="1"/>
  <c r="E49" i="12" s="1"/>
  <c r="F50" i="12"/>
  <c r="F49" i="12" s="1"/>
  <c r="E37" i="12"/>
  <c r="E36" i="12" s="1"/>
  <c r="F37" i="12"/>
  <c r="F36" i="12" s="1"/>
  <c r="E34" i="12"/>
  <c r="E29" i="12" s="1"/>
  <c r="F34" i="12"/>
  <c r="F29" i="12" s="1"/>
  <c r="E25" i="12"/>
  <c r="E24" i="12" s="1"/>
  <c r="F25" i="12"/>
  <c r="F24" i="12" s="1"/>
  <c r="E22" i="12"/>
  <c r="F22" i="12"/>
  <c r="E14" i="12"/>
  <c r="F14" i="12"/>
  <c r="F13" i="12" s="1"/>
  <c r="E11" i="12"/>
  <c r="F11" i="12"/>
  <c r="E73" i="12"/>
  <c r="F73" i="12"/>
  <c r="E76" i="12"/>
  <c r="F76" i="12"/>
  <c r="E80" i="12"/>
  <c r="F80" i="12"/>
  <c r="I80" i="12"/>
  <c r="H80" i="12"/>
  <c r="G80" i="12"/>
  <c r="I76" i="12"/>
  <c r="H76" i="12"/>
  <c r="G76" i="12"/>
  <c r="I73" i="12"/>
  <c r="H73" i="12"/>
  <c r="G73" i="12"/>
  <c r="I50" i="12"/>
  <c r="I49" i="12" s="1"/>
  <c r="H50" i="12"/>
  <c r="H49" i="12" s="1"/>
  <c r="G50" i="12"/>
  <c r="G49" i="12" s="1"/>
  <c r="I37" i="12"/>
  <c r="I36" i="12" s="1"/>
  <c r="H37" i="12"/>
  <c r="H36" i="12" s="1"/>
  <c r="G37" i="12"/>
  <c r="G36" i="12" s="1"/>
  <c r="I34" i="12"/>
  <c r="I29" i="12" s="1"/>
  <c r="H34" i="12"/>
  <c r="H29" i="12" s="1"/>
  <c r="G34" i="12"/>
  <c r="G29" i="12" s="1"/>
  <c r="I25" i="12"/>
  <c r="I24" i="12" s="1"/>
  <c r="H25" i="12"/>
  <c r="H24" i="12" s="1"/>
  <c r="G25" i="12"/>
  <c r="G24" i="12" s="1"/>
  <c r="I22" i="12"/>
  <c r="H22" i="12"/>
  <c r="G22" i="12"/>
  <c r="I14" i="12"/>
  <c r="H14" i="12"/>
  <c r="G14" i="12"/>
  <c r="I11" i="12"/>
  <c r="H11" i="12"/>
  <c r="G11" i="12"/>
  <c r="E8" i="6"/>
  <c r="C11" i="5"/>
  <c r="C10" i="5" s="1"/>
  <c r="G13" i="12" l="1"/>
  <c r="E13" i="12"/>
  <c r="H13" i="12"/>
  <c r="I13" i="12"/>
  <c r="H8" i="12"/>
  <c r="F72" i="12"/>
  <c r="F71" i="12" s="1"/>
  <c r="F70" i="12" s="1"/>
  <c r="F8" i="12"/>
  <c r="E8" i="12"/>
  <c r="I8" i="12"/>
  <c r="G8" i="12"/>
  <c r="E72" i="12"/>
  <c r="E71" i="12" s="1"/>
  <c r="E70" i="12" s="1"/>
  <c r="G72" i="12"/>
  <c r="G71" i="12" s="1"/>
  <c r="G70" i="12" s="1"/>
  <c r="I72" i="12"/>
  <c r="I71" i="12" s="1"/>
  <c r="I70" i="12" s="1"/>
  <c r="H72" i="12"/>
  <c r="H71" i="12" s="1"/>
  <c r="H70" i="12" s="1"/>
  <c r="F7" i="12" l="1"/>
  <c r="F6" i="12" s="1"/>
  <c r="I7" i="12"/>
  <c r="I6" i="12" s="1"/>
  <c r="H7" i="12"/>
  <c r="H6" i="12" s="1"/>
  <c r="E7" i="12"/>
  <c r="E6" i="12" s="1"/>
  <c r="G7" i="12"/>
  <c r="G6" i="12" s="1"/>
  <c r="F37" i="10" l="1"/>
  <c r="G37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H14" i="10"/>
  <c r="G14" i="10"/>
  <c r="G22" i="10" s="1"/>
  <c r="F14" i="10"/>
  <c r="F22" i="10" s="1"/>
  <c r="J14" i="10"/>
  <c r="J22" i="10" s="1"/>
  <c r="J29" i="10" s="1"/>
  <c r="I22" i="10"/>
  <c r="I29" i="10" s="1"/>
  <c r="H22" i="10"/>
  <c r="H28" i="10" s="1"/>
  <c r="G28" i="10" l="1"/>
  <c r="G29" i="10" s="1"/>
</calcChain>
</file>

<file path=xl/sharedStrings.xml><?xml version="1.0" encoding="utf-8"?>
<sst xmlns="http://schemas.openxmlformats.org/spreadsheetml/2006/main" count="294" uniqueCount="133">
  <si>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</si>
  <si>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</si>
  <si>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</si>
  <si>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</si>
  <si>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</si>
  <si>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</si>
  <si>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</si>
  <si>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</si>
  <si>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</si>
  <si>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</si>
  <si>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</si>
  <si>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</si>
  <si>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</si>
  <si>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</si>
  <si>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</si>
  <si>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</si>
  <si>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</si>
  <si>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</si>
  <si>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</si>
  <si>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</si>
  <si>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</si>
  <si>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</si>
  <si>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</si>
  <si>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</si>
  <si>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</si>
  <si>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</si>
  <si>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</si>
  <si>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</si>
  <si>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</si>
  <si>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</si>
  <si>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</si>
  <si>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</si>
  <si>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</si>
  <si>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</si>
  <si>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</si>
  <si>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</si>
  <si>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</si>
  <si>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</si>
  <si>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</si>
  <si>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</si>
  <si>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</si>
  <si>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</si>
  <si>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</si>
  <si>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</si>
  <si>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</si>
  <si>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</si>
  <si>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</si>
  <si>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</si>
  <si>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</si>
  <si>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</si>
  <si>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</si>
  <si>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</si>
  <si>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</si>
  <si>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</si>
  <si>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</si>
  <si>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</si>
  <si>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</si>
  <si>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</si>
  <si>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</si>
  <si>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</si>
  <si>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</si>
  <si>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</si>
  <si>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</si>
  <si>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</si>
  <si>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</si>
  <si>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</si>
  <si>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</si>
  <si>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</si>
  <si>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</si>
  <si>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</si>
  <si>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</si>
  <si>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</si>
  <si>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</si>
  <si>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SPECIJALNE BOLNICE ZA MEDICINSKU REHABILITACIJU KRAPINSKE TOPLICE
ZA 2024. I PROJEKCIJA ZA 2025. I 2026. GODINU</t>
  </si>
  <si>
    <t>07 Zdravstvo</t>
  </si>
  <si>
    <t>076 Poslovi i usluge zdravstva koji nisu drugdje svrstani</t>
  </si>
  <si>
    <t>5.2.1</t>
  </si>
  <si>
    <t>Ministarstvo</t>
  </si>
  <si>
    <t>5.7.1</t>
  </si>
  <si>
    <t>Ministarstvo prijenos EU</t>
  </si>
  <si>
    <t>Prihodi od imovine</t>
  </si>
  <si>
    <t>3.1.1</t>
  </si>
  <si>
    <t>Vlastiti prihodi</t>
  </si>
  <si>
    <t>Prihodi od upravnih i administrativnih pristojbi, pristojbi po posebnim propisima i naknada</t>
  </si>
  <si>
    <t>4.3.1</t>
  </si>
  <si>
    <t>Posebne namjene</t>
  </si>
  <si>
    <t>7.1.1</t>
  </si>
  <si>
    <t>Prihodi od prodaje proizvoda i robe te pruženih usluga i prihodi od donacija</t>
  </si>
  <si>
    <t>2.1.1</t>
  </si>
  <si>
    <t>Donacija</t>
  </si>
  <si>
    <t>1.3.</t>
  </si>
  <si>
    <t>Decentralizacija</t>
  </si>
  <si>
    <t>5.6.1</t>
  </si>
  <si>
    <t>HZZO</t>
  </si>
  <si>
    <t>Kazne, upravne mjere i ostali prihodi</t>
  </si>
  <si>
    <t>Financijski rashodi</t>
  </si>
  <si>
    <t>Ostali rashodi</t>
  </si>
  <si>
    <t>Rashodi za dodatna ulaganja na nefinancijskoj imovini</t>
  </si>
  <si>
    <t>Vlastiti izvori</t>
  </si>
  <si>
    <t>Rezultat poslovanja</t>
  </si>
  <si>
    <t>PROGRAM 1003</t>
  </si>
  <si>
    <t>Program - ZDRAVSTVENA ZAŠTITA - REDOVNA DJELATNOST</t>
  </si>
  <si>
    <t>Aktivnost A102000</t>
  </si>
  <si>
    <t>Naziv aktivnosti - Redovni poslovi zdravstvene zaštite</t>
  </si>
  <si>
    <t>PROGRAM 1000</t>
  </si>
  <si>
    <t>NAZIV PROGRAMA - ZDRAVSTVENA ZAŠTITA - ZAKONSKI STANDARD</t>
  </si>
  <si>
    <t>Kapitalni projekt K104000</t>
  </si>
  <si>
    <t>Naziv projekta - Izgradnja, investicije, ulaganje i opremanje zdravstvene ustanove</t>
  </si>
  <si>
    <t xml:space="preserve">  13 Decentralizacija</t>
  </si>
  <si>
    <t>2 Donacije</t>
  </si>
  <si>
    <t>4 Posebne namjene</t>
  </si>
  <si>
    <t xml:space="preserve">  43 Posebne namjene </t>
  </si>
  <si>
    <t xml:space="preserve">  52 Ministarstvo</t>
  </si>
  <si>
    <t xml:space="preserve">  56 HZZO</t>
  </si>
  <si>
    <t xml:space="preserve">  57 Ministarstvo - prijenos EU</t>
  </si>
  <si>
    <t>7 Prihodi od prodaje nefinancijske imovine</t>
  </si>
  <si>
    <t xml:space="preserve">  71 Prihodi od prodaje nefinancijske imovine</t>
  </si>
  <si>
    <t>5 Ministarstvo</t>
  </si>
  <si>
    <t xml:space="preserve">  21 Donacije</t>
  </si>
  <si>
    <t>Dodatna ulaganja na građevinskim objektima</t>
  </si>
  <si>
    <t>Postrojenja i oprema</t>
  </si>
  <si>
    <t>Rashodi za usluge</t>
  </si>
  <si>
    <t>8.1.1</t>
  </si>
  <si>
    <t>Namjenski primici od zaduživanja</t>
  </si>
  <si>
    <t>Medicinska i laboratorijska oprema</t>
  </si>
  <si>
    <t>PROGRAM 1001</t>
  </si>
  <si>
    <t>Program - ZDRAVSTVENA ZAŠTITA - IZNAD STANDARDA</t>
  </si>
  <si>
    <t>1.1.1</t>
  </si>
  <si>
    <t>Opći prihodi i primici</t>
  </si>
  <si>
    <t xml:space="preserve">  81 Namjenski primici</t>
  </si>
  <si>
    <t>FINANCIJSKI PLAN SPECIJALNE BOLNICE ZA MEDICINSKU REHABILITACIJU KRAPINSKE TOPLICE 
ZA 2024. I PROJEKCIJA ZA 2025. I 2026. GODINU</t>
  </si>
  <si>
    <t>Predsjednica Upravnog vijeća:</t>
  </si>
  <si>
    <t>Ljiljana Malogorski, dipl.iur.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</si>
</sst>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7" fillId="2" borderId="3" xfId="0" quotePrefix="1" applyFont="1" applyFill="1" applyBorder="1" applyAlignment="1">
      <alignment horizontal="left" wrapText="1"/>
    </xf>
    <xf numFmtId="0" fontId="7" fillId="2" borderId="3" xfId="0" quotePrefix="1" applyFont="1" applyFill="1" applyBorder="1" applyAlignment="1">
      <alignment horizontal="left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8" fillId="3" borderId="3" xfId="0" quotePrefix="1" applyFont="1" applyFill="1" applyBorder="1" applyAlignment="1">
      <alignment horizontal="left" vertical="center"/>
    </xf>
    <xf numFmtId="0" fontId="24" fillId="0" borderId="0" xfId="0" applyFont="1"/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7" fillId="2" borderId="3" xfId="0" quotePrefix="1" applyNumberFormat="1" applyFont="1" applyFill="1" applyBorder="1" applyAlignment="1">
      <alignment horizontal="right" vertical="center"/>
    </xf>
    <xf numFmtId="3" fontId="8" fillId="2" borderId="3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7" fillId="2" borderId="3" xfId="0" quotePrefix="1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11" fillId="0" borderId="0" xfId="0" applyFont="1"/>
    <xf numFmtId="0" fontId="8" fillId="0" borderId="3" xfId="0" quotePrefix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 wrapText="1"/>
    </xf>
    <xf numFmtId="3" fontId="7" fillId="0" borderId="3" xfId="0" quotePrefix="1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/>
    </xf>
    <xf numFmtId="3" fontId="21" fillId="0" borderId="3" xfId="0" applyNumberFormat="1" applyFont="1" applyBorder="1" applyAlignment="1">
      <alignment vertical="center"/>
    </xf>
    <xf numFmtId="3" fontId="22" fillId="0" borderId="3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6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 vertical="center"/>
    </xf>
    <xf numFmtId="3" fontId="23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/>
    </xf>
    <xf numFmtId="0" fontId="25" fillId="0" borderId="0" xfId="0" applyFont="1"/>
    <xf numFmtId="0" fontId="7" fillId="0" borderId="3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49" fontId="16" fillId="3" borderId="2" xfId="0" applyNumberFormat="1" applyFont="1" applyFill="1" applyBorder="1" applyAlignment="1">
      <alignment horizontal="left" vertical="center" wrapText="1"/>
    </xf>
    <xf numFmtId="49" fontId="16" fillId="3" borderId="4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center"/>
    </xf>
    <xf numFmtId="49" fontId="16" fillId="3" borderId="1" xfId="0" applyNumberFormat="1" applyFont="1" applyFill="1" applyBorder="1" applyAlignment="1">
      <alignment horizontal="left" vertical="center" wrapText="1" indent="1"/>
    </xf>
    <xf numFmtId="49" fontId="16" fillId="3" borderId="2" xfId="0" applyNumberFormat="1" applyFont="1" applyFill="1" applyBorder="1" applyAlignment="1">
      <alignment horizontal="left" vertical="center" wrapText="1" indent="1"/>
    </xf>
    <xf numFmtId="49" fontId="16" fillId="3" borderId="4" xfId="0" applyNumberFormat="1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/>
    </xf>
    <xf numFmtId="0" fontId="16" fillId="3" borderId="1" xfId="0" quotePrefix="1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A5" sqref="A5:J5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6" t="s">
        <v>73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16" t="s">
        <v>19</v>
      </c>
      <c r="B3" s="116"/>
      <c r="C3" s="116"/>
      <c r="D3" s="116"/>
      <c r="E3" s="116"/>
      <c r="F3" s="116"/>
      <c r="G3" s="116"/>
      <c r="H3" s="116"/>
      <c r="I3" s="117"/>
      <c r="J3" s="11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16" t="s">
        <v>25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37</v>
      </c>
    </row>
    <row r="7" spans="1:10" ht="25.5" x14ac:dyDescent="0.25">
      <c r="A7" s="27"/>
      <c r="B7" s="28"/>
      <c r="C7" s="28"/>
      <c r="D7" s="29"/>
      <c r="E7" s="30"/>
      <c r="F7" s="3" t="s">
        <v>38</v>
      </c>
      <c r="G7" s="3" t="s">
        <v>36</v>
      </c>
      <c r="H7" s="3" t="s">
        <v>46</v>
      </c>
      <c r="I7" s="3" t="s">
        <v>47</v>
      </c>
      <c r="J7" s="3" t="s">
        <v>48</v>
      </c>
    </row>
    <row r="8" spans="1:10" x14ac:dyDescent="0.25">
      <c r="A8" s="119" t="s">
        <v>0</v>
      </c>
      <c r="B8" s="120"/>
      <c r="C8" s="120"/>
      <c r="D8" s="120"/>
      <c r="E8" s="121"/>
      <c r="F8" s="31">
        <f>F9+F10</f>
        <v>19294935.279999997</v>
      </c>
      <c r="G8" s="31">
        <f t="shared" ref="G8:J8" si="0">G9+G10</f>
        <v>34581857.140000001</v>
      </c>
      <c r="H8" s="31">
        <f t="shared" si="0"/>
        <v>38546330</v>
      </c>
      <c r="I8" s="31">
        <f t="shared" si="0"/>
        <v>28442570</v>
      </c>
      <c r="J8" s="31">
        <f t="shared" si="0"/>
        <v>28442570</v>
      </c>
    </row>
    <row r="9" spans="1:10" x14ac:dyDescent="0.25">
      <c r="A9" s="122" t="s">
        <v>40</v>
      </c>
      <c r="B9" s="123"/>
      <c r="C9" s="123"/>
      <c r="D9" s="123"/>
      <c r="E9" s="115"/>
      <c r="F9" s="32">
        <v>19292946.289999999</v>
      </c>
      <c r="G9" s="32">
        <v>34579527.140000001</v>
      </c>
      <c r="H9" s="32">
        <v>38546330</v>
      </c>
      <c r="I9" s="32">
        <v>28442570</v>
      </c>
      <c r="J9" s="32">
        <v>28442570</v>
      </c>
    </row>
    <row r="10" spans="1:10" x14ac:dyDescent="0.25">
      <c r="A10" s="114" t="s">
        <v>41</v>
      </c>
      <c r="B10" s="115"/>
      <c r="C10" s="115"/>
      <c r="D10" s="115"/>
      <c r="E10" s="115"/>
      <c r="F10" s="32">
        <v>1988.99</v>
      </c>
      <c r="G10" s="32">
        <v>2330</v>
      </c>
      <c r="H10" s="32">
        <v>0</v>
      </c>
      <c r="I10" s="32">
        <v>0</v>
      </c>
      <c r="J10" s="32">
        <v>0</v>
      </c>
    </row>
    <row r="11" spans="1:10" x14ac:dyDescent="0.25">
      <c r="A11" s="35" t="s">
        <v>1</v>
      </c>
      <c r="B11" s="43"/>
      <c r="C11" s="43"/>
      <c r="D11" s="43"/>
      <c r="E11" s="43"/>
      <c r="F11" s="31">
        <f>F12+F13</f>
        <v>21365228.82</v>
      </c>
      <c r="G11" s="31">
        <f t="shared" ref="G11:J11" si="1">G12+G13</f>
        <v>34416882.740000002</v>
      </c>
      <c r="H11" s="31">
        <f t="shared" si="1"/>
        <v>29905330</v>
      </c>
      <c r="I11" s="31">
        <f t="shared" si="1"/>
        <v>26313070</v>
      </c>
      <c r="J11" s="31">
        <f t="shared" si="1"/>
        <v>26313070</v>
      </c>
    </row>
    <row r="12" spans="1:10" x14ac:dyDescent="0.25">
      <c r="A12" s="124" t="s">
        <v>42</v>
      </c>
      <c r="B12" s="123"/>
      <c r="C12" s="123"/>
      <c r="D12" s="123"/>
      <c r="E12" s="123"/>
      <c r="F12" s="32">
        <v>20684279.129999999</v>
      </c>
      <c r="G12" s="32">
        <v>24906363.170000002</v>
      </c>
      <c r="H12" s="32">
        <v>25803912.109999999</v>
      </c>
      <c r="I12" s="32">
        <v>25803912.109999999</v>
      </c>
      <c r="J12" s="32">
        <v>25803912.109999999</v>
      </c>
    </row>
    <row r="13" spans="1:10" x14ac:dyDescent="0.25">
      <c r="A13" s="114" t="s">
        <v>43</v>
      </c>
      <c r="B13" s="115"/>
      <c r="C13" s="115"/>
      <c r="D13" s="115"/>
      <c r="E13" s="115"/>
      <c r="F13" s="32">
        <v>680949.69</v>
      </c>
      <c r="G13" s="32">
        <v>9510519.5700000003</v>
      </c>
      <c r="H13" s="32">
        <v>4101417.89</v>
      </c>
      <c r="I13" s="32">
        <v>509157.89</v>
      </c>
      <c r="J13" s="32">
        <v>509157.89</v>
      </c>
    </row>
    <row r="14" spans="1:10" x14ac:dyDescent="0.25">
      <c r="A14" s="125" t="s">
        <v>65</v>
      </c>
      <c r="B14" s="120"/>
      <c r="C14" s="120"/>
      <c r="D14" s="120"/>
      <c r="E14" s="120"/>
      <c r="F14" s="31">
        <f>F8-F11</f>
        <v>-2070293.5400000028</v>
      </c>
      <c r="G14" s="31">
        <f t="shared" ref="G14:J14" si="2">G8-G11</f>
        <v>164974.39999999851</v>
      </c>
      <c r="H14" s="31">
        <f t="shared" si="2"/>
        <v>8641000</v>
      </c>
      <c r="I14" s="31">
        <f t="shared" si="2"/>
        <v>2129500</v>
      </c>
      <c r="J14" s="31">
        <f t="shared" si="2"/>
        <v>2129500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116" t="s">
        <v>26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7"/>
      <c r="B18" s="28"/>
      <c r="C18" s="28"/>
      <c r="D18" s="29"/>
      <c r="E18" s="30"/>
      <c r="F18" s="3" t="s">
        <v>38</v>
      </c>
      <c r="G18" s="3" t="s">
        <v>36</v>
      </c>
      <c r="H18" s="3" t="s">
        <v>46</v>
      </c>
      <c r="I18" s="3" t="s">
        <v>47</v>
      </c>
      <c r="J18" s="3" t="s">
        <v>48</v>
      </c>
    </row>
    <row r="19" spans="1:10" x14ac:dyDescent="0.25">
      <c r="A19" s="114" t="s">
        <v>44</v>
      </c>
      <c r="B19" s="115"/>
      <c r="C19" s="115"/>
      <c r="D19" s="115"/>
      <c r="E19" s="115"/>
      <c r="F19" s="32">
        <v>65921.759999999995</v>
      </c>
      <c r="G19" s="32">
        <v>120657.1</v>
      </c>
      <c r="H19" s="32">
        <v>0</v>
      </c>
      <c r="I19" s="32">
        <v>0</v>
      </c>
      <c r="J19" s="32">
        <v>0</v>
      </c>
    </row>
    <row r="20" spans="1:10" x14ac:dyDescent="0.25">
      <c r="A20" s="114" t="s">
        <v>45</v>
      </c>
      <c r="B20" s="115"/>
      <c r="C20" s="115"/>
      <c r="D20" s="115"/>
      <c r="E20" s="115"/>
      <c r="F20" s="32">
        <v>132059.19</v>
      </c>
      <c r="G20" s="32">
        <v>285631.5</v>
      </c>
      <c r="H20" s="32">
        <v>0</v>
      </c>
      <c r="I20" s="32">
        <v>0</v>
      </c>
      <c r="J20" s="32">
        <v>0</v>
      </c>
    </row>
    <row r="21" spans="1:10" x14ac:dyDescent="0.25">
      <c r="A21" s="125" t="s">
        <v>2</v>
      </c>
      <c r="B21" s="120"/>
      <c r="C21" s="120"/>
      <c r="D21" s="120"/>
      <c r="E21" s="120"/>
      <c r="F21" s="31">
        <f>F19-F20</f>
        <v>-66137.430000000008</v>
      </c>
      <c r="G21" s="31">
        <f t="shared" ref="G21:J21" si="3">G19-G20</f>
        <v>-164974.39999999999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125" t="s">
        <v>66</v>
      </c>
      <c r="B22" s="120"/>
      <c r="C22" s="120"/>
      <c r="D22" s="120"/>
      <c r="E22" s="120"/>
      <c r="F22" s="31">
        <f>F14+F21</f>
        <v>-2136430.970000003</v>
      </c>
      <c r="G22" s="31">
        <f t="shared" ref="G22:J22" si="4">G14+G21</f>
        <v>-1.4842953532934189E-9</v>
      </c>
      <c r="H22" s="31">
        <f t="shared" si="4"/>
        <v>8641000</v>
      </c>
      <c r="I22" s="31">
        <f t="shared" si="4"/>
        <v>2129500</v>
      </c>
      <c r="J22" s="31">
        <f t="shared" si="4"/>
        <v>2129500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116" t="s">
        <v>67</v>
      </c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7"/>
      <c r="B26" s="28"/>
      <c r="C26" s="28"/>
      <c r="D26" s="29"/>
      <c r="E26" s="30"/>
      <c r="F26" s="3" t="s">
        <v>38</v>
      </c>
      <c r="G26" s="3" t="s">
        <v>36</v>
      </c>
      <c r="H26" s="3" t="s">
        <v>46</v>
      </c>
      <c r="I26" s="3" t="s">
        <v>47</v>
      </c>
      <c r="J26" s="3" t="s">
        <v>48</v>
      </c>
    </row>
    <row r="27" spans="1:10" ht="15" customHeight="1" x14ac:dyDescent="0.25">
      <c r="A27" s="128" t="s">
        <v>68</v>
      </c>
      <c r="B27" s="129"/>
      <c r="C27" s="129"/>
      <c r="D27" s="129"/>
      <c r="E27" s="130"/>
      <c r="F27" s="45">
        <v>-10693125.16</v>
      </c>
      <c r="G27" s="45">
        <v>0</v>
      </c>
      <c r="H27" s="45">
        <v>-12900000</v>
      </c>
      <c r="I27" s="45">
        <v>-4259000</v>
      </c>
      <c r="J27" s="46">
        <v>-2129500</v>
      </c>
    </row>
    <row r="28" spans="1:10" ht="15" customHeight="1" x14ac:dyDescent="0.25">
      <c r="A28" s="125" t="s">
        <v>69</v>
      </c>
      <c r="B28" s="120"/>
      <c r="C28" s="120"/>
      <c r="D28" s="120"/>
      <c r="E28" s="120"/>
      <c r="F28" s="47">
        <f>F22+F27</f>
        <v>-12829556.130000003</v>
      </c>
      <c r="G28" s="47">
        <f>G22+G27</f>
        <v>-1.4842953532934189E-9</v>
      </c>
      <c r="H28" s="47">
        <f t="shared" ref="H28" si="5">H22+H27</f>
        <v>-4259000</v>
      </c>
      <c r="I28" s="47">
        <f>I22+I27</f>
        <v>-2129500</v>
      </c>
      <c r="J28" s="48">
        <f>J22+J27</f>
        <v>0</v>
      </c>
    </row>
    <row r="29" spans="1:10" ht="45" customHeight="1" x14ac:dyDescent="0.25">
      <c r="A29" s="119" t="s">
        <v>70</v>
      </c>
      <c r="B29" s="131"/>
      <c r="C29" s="131"/>
      <c r="D29" s="131"/>
      <c r="E29" s="132"/>
      <c r="F29" s="47">
        <f>F14+F21+F27-F28</f>
        <v>0</v>
      </c>
      <c r="G29" s="47">
        <f t="shared" ref="G29:J29" si="6">G14+G21+G27-G28</f>
        <v>0</v>
      </c>
      <c r="H29" s="47">
        <f>H14+H21+H27-H28</f>
        <v>0</v>
      </c>
      <c r="I29" s="47">
        <f t="shared" si="6"/>
        <v>0</v>
      </c>
      <c r="J29" s="48">
        <f t="shared" si="6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133" t="s">
        <v>64</v>
      </c>
      <c r="B31" s="133"/>
      <c r="C31" s="133"/>
      <c r="D31" s="133"/>
      <c r="E31" s="133"/>
      <c r="F31" s="133"/>
      <c r="G31" s="133"/>
      <c r="H31" s="133"/>
      <c r="I31" s="133"/>
      <c r="J31" s="133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58" t="s">
        <v>38</v>
      </c>
      <c r="G33" s="58" t="s">
        <v>36</v>
      </c>
      <c r="H33" s="58" t="s">
        <v>46</v>
      </c>
      <c r="I33" s="58" t="s">
        <v>47</v>
      </c>
      <c r="J33" s="58" t="s">
        <v>48</v>
      </c>
    </row>
    <row r="34" spans="1:10" x14ac:dyDescent="0.25">
      <c r="A34" s="128" t="s">
        <v>68</v>
      </c>
      <c r="B34" s="129"/>
      <c r="C34" s="129"/>
      <c r="D34" s="129"/>
      <c r="E34" s="130"/>
      <c r="F34" s="45">
        <f>F27</f>
        <v>-10693125.16</v>
      </c>
      <c r="G34" s="45">
        <v>0</v>
      </c>
      <c r="H34" s="45">
        <v>-12900000</v>
      </c>
      <c r="I34" s="45">
        <f>H37</f>
        <v>-4259000</v>
      </c>
      <c r="J34" s="46">
        <f>I37</f>
        <v>-2129500</v>
      </c>
    </row>
    <row r="35" spans="1:10" ht="28.5" customHeight="1" x14ac:dyDescent="0.25">
      <c r="A35" s="128" t="s">
        <v>71</v>
      </c>
      <c r="B35" s="129"/>
      <c r="C35" s="129"/>
      <c r="D35" s="129"/>
      <c r="E35" s="130"/>
      <c r="F35" s="45">
        <v>0</v>
      </c>
      <c r="G35" s="45">
        <v>0</v>
      </c>
      <c r="H35" s="45">
        <v>-8641000</v>
      </c>
      <c r="I35" s="45">
        <v>-2129500</v>
      </c>
      <c r="J35" s="46">
        <v>-2129500</v>
      </c>
    </row>
    <row r="36" spans="1:10" x14ac:dyDescent="0.25">
      <c r="A36" s="128" t="s">
        <v>72</v>
      </c>
      <c r="B36" s="134"/>
      <c r="C36" s="134"/>
      <c r="D36" s="134"/>
      <c r="E36" s="135"/>
      <c r="F36" s="45">
        <f>F22</f>
        <v>-2136430.970000003</v>
      </c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25">
      <c r="A37" s="125" t="s">
        <v>69</v>
      </c>
      <c r="B37" s="120"/>
      <c r="C37" s="120"/>
      <c r="D37" s="120"/>
      <c r="E37" s="120"/>
      <c r="F37" s="33">
        <f>F34-F35+F36</f>
        <v>-12829556.130000003</v>
      </c>
      <c r="G37" s="33">
        <f t="shared" ref="G37:J37" si="7">G34-G35+G36</f>
        <v>0</v>
      </c>
      <c r="H37" s="33">
        <f t="shared" si="7"/>
        <v>-4259000</v>
      </c>
      <c r="I37" s="33">
        <f t="shared" si="7"/>
        <v>-2129500</v>
      </c>
      <c r="J37" s="59">
        <f t="shared" si="7"/>
        <v>0</v>
      </c>
    </row>
    <row r="38" spans="1:10" ht="17.25" customHeight="1" x14ac:dyDescent="0.25"/>
    <row r="39" spans="1:10" x14ac:dyDescent="0.25">
      <c r="A39" s="126" t="s">
        <v>39</v>
      </c>
      <c r="B39" s="127"/>
      <c r="C39" s="127"/>
      <c r="D39" s="127"/>
      <c r="E39" s="127"/>
      <c r="F39" s="127"/>
      <c r="G39" s="127"/>
      <c r="H39" s="127"/>
      <c r="I39" s="127"/>
      <c r="J39" s="12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5"/>
  <sheetViews>
    <sheetView zoomScale="115" zoomScaleNormal="115"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5.140625" customWidth="1"/>
    <col min="4" max="4" width="21.28515625" customWidth="1"/>
    <col min="5" max="5" width="18.7109375" customWidth="1"/>
    <col min="6" max="8" width="25.28515625" customWidth="1"/>
  </cols>
  <sheetData>
    <row r="1" spans="1:8" ht="42" customHeight="1" x14ac:dyDescent="0.25">
      <c r="A1" s="116" t="s">
        <v>73</v>
      </c>
      <c r="B1" s="116"/>
      <c r="C1" s="116"/>
      <c r="D1" s="116"/>
      <c r="E1" s="116"/>
      <c r="F1" s="116"/>
      <c r="G1" s="116"/>
      <c r="H1" s="11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116" t="s">
        <v>19</v>
      </c>
      <c r="B3" s="116"/>
      <c r="C3" s="116"/>
      <c r="D3" s="116"/>
      <c r="E3" s="116"/>
      <c r="F3" s="116"/>
      <c r="G3" s="117"/>
      <c r="H3" s="11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6" t="s">
        <v>4</v>
      </c>
      <c r="B5" s="118"/>
      <c r="C5" s="118"/>
      <c r="D5" s="118"/>
      <c r="E5" s="118"/>
      <c r="F5" s="118"/>
      <c r="G5" s="118"/>
      <c r="H5" s="11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x14ac:dyDescent="0.25">
      <c r="A7" s="116" t="s">
        <v>49</v>
      </c>
      <c r="B7" s="136"/>
      <c r="C7" s="136"/>
      <c r="D7" s="136"/>
      <c r="E7" s="136"/>
      <c r="F7" s="136"/>
      <c r="G7" s="136"/>
      <c r="H7" s="13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8" t="s">
        <v>5</v>
      </c>
      <c r="B9" s="17" t="s">
        <v>6</v>
      </c>
      <c r="C9" s="17" t="s">
        <v>3</v>
      </c>
      <c r="D9" s="17" t="s">
        <v>35</v>
      </c>
      <c r="E9" s="18" t="s">
        <v>36</v>
      </c>
      <c r="F9" s="18" t="s">
        <v>33</v>
      </c>
      <c r="G9" s="18" t="s">
        <v>27</v>
      </c>
      <c r="H9" s="18" t="s">
        <v>34</v>
      </c>
    </row>
    <row r="10" spans="1:8" x14ac:dyDescent="0.25">
      <c r="A10" s="37"/>
      <c r="B10" s="38"/>
      <c r="C10" s="36" t="s">
        <v>0</v>
      </c>
      <c r="D10" s="74">
        <f>D11+D18</f>
        <v>19294935.279999997</v>
      </c>
      <c r="E10" s="74">
        <f t="shared" ref="E10:H10" si="0">E11+E18</f>
        <v>34581857.140000001</v>
      </c>
      <c r="F10" s="74">
        <f t="shared" si="0"/>
        <v>38546330</v>
      </c>
      <c r="G10" s="74">
        <f t="shared" si="0"/>
        <v>28442570</v>
      </c>
      <c r="H10" s="74">
        <f t="shared" si="0"/>
        <v>28442570</v>
      </c>
    </row>
    <row r="11" spans="1:8" ht="15.75" customHeight="1" x14ac:dyDescent="0.25">
      <c r="A11" s="10">
        <v>6</v>
      </c>
      <c r="B11" s="10"/>
      <c r="C11" s="10" t="s">
        <v>7</v>
      </c>
      <c r="D11" s="102">
        <f>D12+D13+D14+D15+D16+D17</f>
        <v>19292946.289999999</v>
      </c>
      <c r="E11" s="102">
        <f>E12+E13+E14+E15+E16+E17</f>
        <v>34579527.140000001</v>
      </c>
      <c r="F11" s="102">
        <f>F12+F13+F14+F15+F16+F17</f>
        <v>38546330</v>
      </c>
      <c r="G11" s="102">
        <f>G12+G13+G14+G15+G16+G17</f>
        <v>28442570</v>
      </c>
      <c r="H11" s="102">
        <f>H12+H13+H14+H15+H16+H17</f>
        <v>28442570</v>
      </c>
    </row>
    <row r="12" spans="1:8" ht="25.5" x14ac:dyDescent="0.25">
      <c r="A12" s="10"/>
      <c r="B12" s="14">
        <v>63</v>
      </c>
      <c r="C12" s="14" t="s">
        <v>29</v>
      </c>
      <c r="D12" s="75">
        <v>1813354.83</v>
      </c>
      <c r="E12" s="75">
        <v>11815545.949999999</v>
      </c>
      <c r="F12" s="103">
        <v>6002860</v>
      </c>
      <c r="G12" s="103">
        <v>4540100</v>
      </c>
      <c r="H12" s="103">
        <v>4540100</v>
      </c>
    </row>
    <row r="13" spans="1:8" x14ac:dyDescent="0.25">
      <c r="A13" s="11"/>
      <c r="B13" s="11">
        <v>64</v>
      </c>
      <c r="C13" s="11" t="s">
        <v>80</v>
      </c>
      <c r="D13" s="76">
        <v>186.19</v>
      </c>
      <c r="E13" s="76">
        <v>920</v>
      </c>
      <c r="F13" s="103">
        <v>920</v>
      </c>
      <c r="G13" s="103">
        <v>920</v>
      </c>
      <c r="H13" s="103">
        <v>920</v>
      </c>
    </row>
    <row r="14" spans="1:8" ht="39" x14ac:dyDescent="0.25">
      <c r="A14" s="61"/>
      <c r="B14" s="61">
        <v>65</v>
      </c>
      <c r="C14" s="64" t="s">
        <v>83</v>
      </c>
      <c r="D14" s="82">
        <v>2050879.46</v>
      </c>
      <c r="E14" s="82">
        <v>2459060</v>
      </c>
      <c r="F14" s="103">
        <v>2636940</v>
      </c>
      <c r="G14" s="103">
        <v>2636940</v>
      </c>
      <c r="H14" s="103">
        <v>2636940</v>
      </c>
    </row>
    <row r="15" spans="1:8" ht="25.5" x14ac:dyDescent="0.25">
      <c r="A15" s="11"/>
      <c r="B15" s="11">
        <v>66</v>
      </c>
      <c r="C15" s="65" t="s">
        <v>87</v>
      </c>
      <c r="D15" s="82">
        <v>2958489.92</v>
      </c>
      <c r="E15" s="82">
        <v>3261290</v>
      </c>
      <c r="F15" s="103">
        <v>3261290</v>
      </c>
      <c r="G15" s="103">
        <v>3261290</v>
      </c>
      <c r="H15" s="103">
        <v>3261290</v>
      </c>
    </row>
    <row r="16" spans="1:8" ht="25.5" x14ac:dyDescent="0.25">
      <c r="A16" s="11"/>
      <c r="B16" s="11">
        <v>67</v>
      </c>
      <c r="C16" s="14" t="s">
        <v>30</v>
      </c>
      <c r="D16" s="75">
        <v>12456323.65</v>
      </c>
      <c r="E16" s="75">
        <v>17039391.190000001</v>
      </c>
      <c r="F16" s="103">
        <v>26641000</v>
      </c>
      <c r="G16" s="103">
        <v>18000000</v>
      </c>
      <c r="H16" s="103">
        <v>18000000</v>
      </c>
    </row>
    <row r="17" spans="1:8" x14ac:dyDescent="0.25">
      <c r="A17" s="11"/>
      <c r="B17" s="11">
        <v>68</v>
      </c>
      <c r="C17" s="11" t="s">
        <v>94</v>
      </c>
      <c r="D17" s="76">
        <v>13712.24</v>
      </c>
      <c r="E17" s="76">
        <v>3320</v>
      </c>
      <c r="F17" s="103">
        <v>3320</v>
      </c>
      <c r="G17" s="103">
        <v>3320</v>
      </c>
      <c r="H17" s="103">
        <v>3320</v>
      </c>
    </row>
    <row r="18" spans="1:8" ht="25.5" x14ac:dyDescent="0.25">
      <c r="A18" s="13">
        <v>7</v>
      </c>
      <c r="B18" s="13"/>
      <c r="C18" s="22" t="s">
        <v>8</v>
      </c>
      <c r="D18" s="102">
        <f t="shared" ref="D18:E18" si="1">D19</f>
        <v>1988.99</v>
      </c>
      <c r="E18" s="102">
        <f t="shared" si="1"/>
        <v>2330</v>
      </c>
      <c r="F18" s="102">
        <f>F19</f>
        <v>0</v>
      </c>
      <c r="G18" s="102">
        <f t="shared" ref="G18:H18" si="2">G19</f>
        <v>0</v>
      </c>
      <c r="H18" s="102">
        <f t="shared" si="2"/>
        <v>0</v>
      </c>
    </row>
    <row r="19" spans="1:8" ht="25.5" x14ac:dyDescent="0.25">
      <c r="A19" s="14"/>
      <c r="B19" s="14">
        <v>72</v>
      </c>
      <c r="C19" s="23" t="s">
        <v>28</v>
      </c>
      <c r="D19" s="83">
        <v>1988.99</v>
      </c>
      <c r="E19" s="83">
        <v>2330</v>
      </c>
      <c r="F19" s="103">
        <v>0</v>
      </c>
      <c r="G19" s="103">
        <v>0</v>
      </c>
      <c r="H19" s="103">
        <v>0</v>
      </c>
    </row>
    <row r="21" spans="1:8" ht="15.75" x14ac:dyDescent="0.25">
      <c r="A21" s="116" t="s">
        <v>50</v>
      </c>
      <c r="B21" s="136"/>
      <c r="C21" s="136"/>
      <c r="D21" s="136"/>
      <c r="E21" s="136"/>
      <c r="F21" s="136"/>
      <c r="G21" s="136"/>
      <c r="H21" s="136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8" t="s">
        <v>5</v>
      </c>
      <c r="B23" s="17" t="s">
        <v>6</v>
      </c>
      <c r="C23" s="17" t="s">
        <v>9</v>
      </c>
      <c r="D23" s="17" t="s">
        <v>35</v>
      </c>
      <c r="E23" s="18" t="s">
        <v>36</v>
      </c>
      <c r="F23" s="18" t="s">
        <v>33</v>
      </c>
      <c r="G23" s="18" t="s">
        <v>27</v>
      </c>
      <c r="H23" s="18" t="s">
        <v>34</v>
      </c>
    </row>
    <row r="24" spans="1:8" x14ac:dyDescent="0.25">
      <c r="A24" s="37"/>
      <c r="B24" s="38"/>
      <c r="C24" s="36" t="s">
        <v>1</v>
      </c>
      <c r="D24" s="74">
        <f>D25+D30+D34</f>
        <v>21365228.830000002</v>
      </c>
      <c r="E24" s="74">
        <f t="shared" ref="E24:H24" si="3">E25+E30+E34</f>
        <v>34416882.740000002</v>
      </c>
      <c r="F24" s="74">
        <f t="shared" si="3"/>
        <v>38546330</v>
      </c>
      <c r="G24" s="74">
        <f t="shared" si="3"/>
        <v>28442570</v>
      </c>
      <c r="H24" s="74">
        <f t="shared" si="3"/>
        <v>28442570</v>
      </c>
    </row>
    <row r="25" spans="1:8" s="62" customFormat="1" ht="15.75" customHeight="1" x14ac:dyDescent="0.25">
      <c r="A25" s="10">
        <v>3</v>
      </c>
      <c r="B25" s="10"/>
      <c r="C25" s="10" t="s">
        <v>10</v>
      </c>
      <c r="D25" s="102">
        <f t="shared" ref="D25:E25" si="4">D26+D27+D28+D29</f>
        <v>20684279.140000001</v>
      </c>
      <c r="E25" s="102">
        <f t="shared" si="4"/>
        <v>24906363.170000002</v>
      </c>
      <c r="F25" s="102">
        <f>F26+F27+F28+F29</f>
        <v>25803912.109999999</v>
      </c>
      <c r="G25" s="102">
        <f>G26+G27+G28+G29</f>
        <v>25803912.109999999</v>
      </c>
      <c r="H25" s="102">
        <f>H26+H27+H28+H29</f>
        <v>25803912.109999999</v>
      </c>
    </row>
    <row r="26" spans="1:8" ht="15.75" customHeight="1" x14ac:dyDescent="0.25">
      <c r="A26" s="10"/>
      <c r="B26" s="14">
        <v>31</v>
      </c>
      <c r="C26" s="14" t="s">
        <v>11</v>
      </c>
      <c r="D26" s="75">
        <v>15482493.82</v>
      </c>
      <c r="E26" s="75">
        <v>18050100</v>
      </c>
      <c r="F26" s="103">
        <v>19831440</v>
      </c>
      <c r="G26" s="103">
        <v>19831440</v>
      </c>
      <c r="H26" s="103">
        <v>19831440</v>
      </c>
    </row>
    <row r="27" spans="1:8" x14ac:dyDescent="0.25">
      <c r="A27" s="11"/>
      <c r="B27" s="11">
        <v>32</v>
      </c>
      <c r="C27" s="11" t="s">
        <v>22</v>
      </c>
      <c r="D27" s="76">
        <v>5132024.1399999997</v>
      </c>
      <c r="E27" s="76">
        <v>6770172.0700000003</v>
      </c>
      <c r="F27" s="103">
        <v>5887442.1100000003</v>
      </c>
      <c r="G27" s="103">
        <v>5887442.1100000003</v>
      </c>
      <c r="H27" s="103">
        <v>5887442.1100000003</v>
      </c>
    </row>
    <row r="28" spans="1:8" x14ac:dyDescent="0.25">
      <c r="A28" s="11"/>
      <c r="B28" s="11">
        <v>34</v>
      </c>
      <c r="C28" s="11" t="s">
        <v>95</v>
      </c>
      <c r="D28" s="76">
        <v>69113.27</v>
      </c>
      <c r="E28" s="76">
        <v>85691.1</v>
      </c>
      <c r="F28" s="103">
        <v>84630</v>
      </c>
      <c r="G28" s="103">
        <v>84630</v>
      </c>
      <c r="H28" s="103">
        <v>84630</v>
      </c>
    </row>
    <row r="29" spans="1:8" x14ac:dyDescent="0.25">
      <c r="A29" s="11"/>
      <c r="B29" s="11">
        <v>38</v>
      </c>
      <c r="C29" s="11" t="s">
        <v>96</v>
      </c>
      <c r="D29" s="76">
        <v>647.91</v>
      </c>
      <c r="E29" s="76">
        <v>400</v>
      </c>
      <c r="F29" s="103">
        <v>400</v>
      </c>
      <c r="G29" s="103">
        <v>400</v>
      </c>
      <c r="H29" s="103">
        <v>400</v>
      </c>
    </row>
    <row r="30" spans="1:8" s="62" customFormat="1" ht="25.5" x14ac:dyDescent="0.25">
      <c r="A30" s="13">
        <v>4</v>
      </c>
      <c r="B30" s="13"/>
      <c r="C30" s="22" t="s">
        <v>12</v>
      </c>
      <c r="D30" s="102">
        <f t="shared" ref="D30:E30" si="5">D31+D32+D33</f>
        <v>680949.69</v>
      </c>
      <c r="E30" s="102">
        <f t="shared" si="5"/>
        <v>9510519.5700000003</v>
      </c>
      <c r="F30" s="102">
        <f>F31+F32+F33</f>
        <v>4101417.89</v>
      </c>
      <c r="G30" s="102">
        <f>G31+G32+G33</f>
        <v>509157.89</v>
      </c>
      <c r="H30" s="102">
        <f>H31+H32+H33</f>
        <v>509157.89</v>
      </c>
    </row>
    <row r="31" spans="1:8" ht="25.5" x14ac:dyDescent="0.25">
      <c r="A31" s="14"/>
      <c r="B31" s="14">
        <v>41</v>
      </c>
      <c r="C31" s="23" t="s">
        <v>13</v>
      </c>
      <c r="D31" s="75">
        <v>1798.23</v>
      </c>
      <c r="E31" s="75">
        <v>10410.6</v>
      </c>
      <c r="F31" s="103">
        <v>1120</v>
      </c>
      <c r="G31" s="103">
        <v>1120</v>
      </c>
      <c r="H31" s="103">
        <v>1120</v>
      </c>
    </row>
    <row r="32" spans="1:8" ht="25.5" x14ac:dyDescent="0.25">
      <c r="A32" s="63"/>
      <c r="B32" s="14">
        <v>42</v>
      </c>
      <c r="C32" s="23" t="s">
        <v>31</v>
      </c>
      <c r="D32" s="75">
        <v>546883.34</v>
      </c>
      <c r="E32" s="75">
        <v>754859.07</v>
      </c>
      <c r="F32" s="104">
        <v>479747.89</v>
      </c>
      <c r="G32" s="104">
        <v>450737.89</v>
      </c>
      <c r="H32" s="104">
        <v>450737.89</v>
      </c>
    </row>
    <row r="33" spans="1:8" ht="25.5" x14ac:dyDescent="0.25">
      <c r="A33" s="63"/>
      <c r="B33" s="14">
        <v>45</v>
      </c>
      <c r="C33" s="16" t="s">
        <v>97</v>
      </c>
      <c r="D33" s="75">
        <v>132268.12</v>
      </c>
      <c r="E33" s="75">
        <v>8745249.9000000004</v>
      </c>
      <c r="F33" s="104">
        <v>3620550</v>
      </c>
      <c r="G33" s="104">
        <v>57300</v>
      </c>
      <c r="H33" s="104">
        <v>57300</v>
      </c>
    </row>
    <row r="34" spans="1:8" s="62" customFormat="1" x14ac:dyDescent="0.25">
      <c r="A34" s="13">
        <v>9</v>
      </c>
      <c r="B34" s="13"/>
      <c r="C34" s="22" t="s">
        <v>98</v>
      </c>
      <c r="D34" s="99">
        <f t="shared" ref="D34:E34" si="6">D35</f>
        <v>0</v>
      </c>
      <c r="E34" s="99">
        <f t="shared" si="6"/>
        <v>0</v>
      </c>
      <c r="F34" s="99">
        <f>F35</f>
        <v>8641000</v>
      </c>
      <c r="G34" s="99">
        <f t="shared" ref="G34:H34" si="7">G35</f>
        <v>2129500</v>
      </c>
      <c r="H34" s="99">
        <f t="shared" si="7"/>
        <v>2129500</v>
      </c>
    </row>
    <row r="35" spans="1:8" x14ac:dyDescent="0.25">
      <c r="A35" s="63"/>
      <c r="B35" s="14">
        <v>92</v>
      </c>
      <c r="C35" s="16" t="s">
        <v>99</v>
      </c>
      <c r="D35" s="77"/>
      <c r="E35" s="77"/>
      <c r="F35" s="105">
        <v>8641000</v>
      </c>
      <c r="G35" s="105">
        <v>2129500</v>
      </c>
      <c r="H35" s="105">
        <v>2129500</v>
      </c>
    </row>
  </sheetData>
  <mergeCells count="5">
    <mergeCell ref="A1:H1"/>
    <mergeCell ref="A3:H3"/>
    <mergeCell ref="A5:H5"/>
    <mergeCell ref="A7:H7"/>
    <mergeCell ref="A21:H21"/>
  </mergeCell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7"/>
  <sheetViews>
    <sheetView workbookViewId="0">
      <selection sqref="A1:F1"/>
    </sheetView>
  </sheetViews>
  <sheetFormatPr defaultRowHeight="15" x14ac:dyDescent="0.25"/>
  <cols>
    <col min="1" max="1" width="40" customWidth="1"/>
    <col min="2" max="6" width="25.28515625" customWidth="1"/>
  </cols>
  <sheetData>
    <row r="1" spans="1:6" ht="42" customHeight="1" x14ac:dyDescent="0.25">
      <c r="A1" s="116" t="s">
        <v>73</v>
      </c>
      <c r="B1" s="116"/>
      <c r="C1" s="116"/>
      <c r="D1" s="116"/>
      <c r="E1" s="116"/>
      <c r="F1" s="11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6" t="s">
        <v>19</v>
      </c>
      <c r="B3" s="116"/>
      <c r="C3" s="116"/>
      <c r="D3" s="116"/>
      <c r="E3" s="116"/>
      <c r="F3" s="116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116" t="s">
        <v>4</v>
      </c>
      <c r="B5" s="116"/>
      <c r="C5" s="116"/>
      <c r="D5" s="116"/>
      <c r="E5" s="116"/>
      <c r="F5" s="116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16" t="s">
        <v>51</v>
      </c>
      <c r="B7" s="116"/>
      <c r="C7" s="116"/>
      <c r="D7" s="116"/>
      <c r="E7" s="116"/>
      <c r="F7" s="11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53</v>
      </c>
      <c r="B9" s="17" t="s">
        <v>35</v>
      </c>
      <c r="C9" s="18" t="s">
        <v>36</v>
      </c>
      <c r="D9" s="18" t="s">
        <v>33</v>
      </c>
      <c r="E9" s="18" t="s">
        <v>27</v>
      </c>
      <c r="F9" s="18" t="s">
        <v>34</v>
      </c>
    </row>
    <row r="10" spans="1:6" x14ac:dyDescent="0.25">
      <c r="A10" s="39" t="s">
        <v>0</v>
      </c>
      <c r="B10" s="74">
        <f>B11+B14+B16+B18+B20+B24</f>
        <v>19294935.27</v>
      </c>
      <c r="C10" s="74">
        <f>C11+C14+C16+C18+C20+C24</f>
        <v>34581857.140000001</v>
      </c>
      <c r="D10" s="74">
        <f t="shared" ref="D10:F10" si="0">D11+D14+D16+D18+D20+D24</f>
        <v>38546330</v>
      </c>
      <c r="E10" s="74">
        <f t="shared" si="0"/>
        <v>28442570</v>
      </c>
      <c r="F10" s="74">
        <f t="shared" si="0"/>
        <v>28442570</v>
      </c>
    </row>
    <row r="11" spans="1:6" x14ac:dyDescent="0.25">
      <c r="A11" s="22" t="s">
        <v>54</v>
      </c>
      <c r="B11" s="44">
        <f>B12+B13</f>
        <v>765741.52999999991</v>
      </c>
      <c r="C11" s="44">
        <f t="shared" ref="C11:F11" si="1">C12+C13</f>
        <v>926011.19</v>
      </c>
      <c r="D11" s="44">
        <f t="shared" si="1"/>
        <v>500000</v>
      </c>
      <c r="E11" s="44">
        <f t="shared" si="1"/>
        <v>500000</v>
      </c>
      <c r="F11" s="44">
        <f t="shared" si="1"/>
        <v>500000</v>
      </c>
    </row>
    <row r="12" spans="1:6" x14ac:dyDescent="0.25">
      <c r="A12" s="12" t="s">
        <v>55</v>
      </c>
      <c r="B12" s="9">
        <v>194369.84</v>
      </c>
      <c r="C12" s="88">
        <v>288941.71000000002</v>
      </c>
      <c r="D12" s="9">
        <v>0</v>
      </c>
      <c r="E12" s="9">
        <v>0</v>
      </c>
      <c r="F12" s="9">
        <v>0</v>
      </c>
    </row>
    <row r="13" spans="1:6" x14ac:dyDescent="0.25">
      <c r="A13" s="12" t="s">
        <v>108</v>
      </c>
      <c r="B13" s="9">
        <v>571371.68999999994</v>
      </c>
      <c r="C13" s="88">
        <v>637069.48</v>
      </c>
      <c r="D13" s="9">
        <v>500000</v>
      </c>
      <c r="E13" s="9">
        <v>500000</v>
      </c>
      <c r="F13" s="9">
        <v>500000</v>
      </c>
    </row>
    <row r="14" spans="1:6" x14ac:dyDescent="0.25">
      <c r="A14" s="24" t="s">
        <v>109</v>
      </c>
      <c r="B14" s="60">
        <f>B15</f>
        <v>51025.14</v>
      </c>
      <c r="C14" s="60">
        <f t="shared" ref="C14:F14" si="2">C15</f>
        <v>78270</v>
      </c>
      <c r="D14" s="60">
        <f t="shared" si="2"/>
        <v>78270</v>
      </c>
      <c r="E14" s="60">
        <f t="shared" si="2"/>
        <v>78270</v>
      </c>
      <c r="F14" s="60">
        <f t="shared" si="2"/>
        <v>78270</v>
      </c>
    </row>
    <row r="15" spans="1:6" x14ac:dyDescent="0.25">
      <c r="A15" s="12" t="s">
        <v>118</v>
      </c>
      <c r="B15" s="9">
        <v>51025.14</v>
      </c>
      <c r="C15" s="9">
        <v>78270</v>
      </c>
      <c r="D15" s="9">
        <v>78270</v>
      </c>
      <c r="E15" s="9">
        <v>78270</v>
      </c>
      <c r="F15" s="9">
        <v>78270</v>
      </c>
    </row>
    <row r="16" spans="1:6" x14ac:dyDescent="0.25">
      <c r="A16" s="24" t="s">
        <v>56</v>
      </c>
      <c r="B16" s="60">
        <f>B17</f>
        <v>2921363.22</v>
      </c>
      <c r="C16" s="60">
        <f t="shared" ref="C16:F16" si="3">C17</f>
        <v>3187260</v>
      </c>
      <c r="D16" s="60">
        <f t="shared" si="3"/>
        <v>3187260</v>
      </c>
      <c r="E16" s="60">
        <f t="shared" si="3"/>
        <v>3187260</v>
      </c>
      <c r="F16" s="60">
        <f t="shared" si="3"/>
        <v>3187260</v>
      </c>
    </row>
    <row r="17" spans="1:6" x14ac:dyDescent="0.25">
      <c r="A17" s="12" t="s">
        <v>57</v>
      </c>
      <c r="B17" s="9">
        <v>2921363.22</v>
      </c>
      <c r="C17" s="9">
        <v>3187260</v>
      </c>
      <c r="D17" s="9">
        <v>3187260</v>
      </c>
      <c r="E17" s="9">
        <v>3187260</v>
      </c>
      <c r="F17" s="9">
        <v>3187260</v>
      </c>
    </row>
    <row r="18" spans="1:6" x14ac:dyDescent="0.25">
      <c r="A18" s="24" t="s">
        <v>110</v>
      </c>
      <c r="B18" s="60">
        <f>B19</f>
        <v>2034703.23</v>
      </c>
      <c r="C18" s="60">
        <f t="shared" ref="C18:F18" si="4">C19</f>
        <v>2432510</v>
      </c>
      <c r="D18" s="60">
        <f t="shared" si="4"/>
        <v>2610390</v>
      </c>
      <c r="E18" s="60">
        <f t="shared" si="4"/>
        <v>2610390</v>
      </c>
      <c r="F18" s="60">
        <f t="shared" si="4"/>
        <v>2610390</v>
      </c>
    </row>
    <row r="19" spans="1:6" x14ac:dyDescent="0.25">
      <c r="A19" s="12" t="s">
        <v>111</v>
      </c>
      <c r="B19" s="9">
        <v>2034703.23</v>
      </c>
      <c r="C19" s="9">
        <v>2432510</v>
      </c>
      <c r="D19" s="9">
        <v>2610390</v>
      </c>
      <c r="E19" s="9">
        <v>2610390</v>
      </c>
      <c r="F19" s="9">
        <v>2610390</v>
      </c>
    </row>
    <row r="20" spans="1:6" x14ac:dyDescent="0.25">
      <c r="A20" s="24" t="s">
        <v>117</v>
      </c>
      <c r="B20" s="60">
        <f>B21+B22+B23</f>
        <v>13503936.939999999</v>
      </c>
      <c r="C20" s="60">
        <f t="shared" ref="C20:F20" si="5">C21+C22+C23</f>
        <v>27928925.950000003</v>
      </c>
      <c r="D20" s="60">
        <f t="shared" si="5"/>
        <v>32143860</v>
      </c>
      <c r="E20" s="60">
        <f t="shared" si="5"/>
        <v>22040100</v>
      </c>
      <c r="F20" s="60">
        <f t="shared" si="5"/>
        <v>22040100</v>
      </c>
    </row>
    <row r="21" spans="1:6" x14ac:dyDescent="0.25">
      <c r="A21" s="12" t="s">
        <v>112</v>
      </c>
      <c r="B21" s="9">
        <v>1798468.15</v>
      </c>
      <c r="C21" s="9">
        <v>1534882.53</v>
      </c>
      <c r="D21" s="9">
        <v>701000</v>
      </c>
      <c r="E21" s="9">
        <v>701000</v>
      </c>
      <c r="F21" s="9">
        <v>701000</v>
      </c>
    </row>
    <row r="22" spans="1:6" x14ac:dyDescent="0.25">
      <c r="A22" s="12" t="s">
        <v>113</v>
      </c>
      <c r="B22" s="9">
        <v>11690582.109999999</v>
      </c>
      <c r="C22" s="9">
        <v>16600926</v>
      </c>
      <c r="D22" s="9">
        <v>27675100</v>
      </c>
      <c r="E22" s="9">
        <v>21163600</v>
      </c>
      <c r="F22" s="9">
        <v>21163600</v>
      </c>
    </row>
    <row r="23" spans="1:6" x14ac:dyDescent="0.25">
      <c r="A23" s="12" t="s">
        <v>114</v>
      </c>
      <c r="B23" s="9">
        <v>14886.68</v>
      </c>
      <c r="C23" s="9">
        <v>9793117.4199999999</v>
      </c>
      <c r="D23" s="9">
        <v>3767760</v>
      </c>
      <c r="E23" s="9">
        <v>175500</v>
      </c>
      <c r="F23" s="9">
        <v>175500</v>
      </c>
    </row>
    <row r="24" spans="1:6" x14ac:dyDescent="0.25">
      <c r="A24" s="24" t="s">
        <v>115</v>
      </c>
      <c r="B24" s="60">
        <f>B25</f>
        <v>18165.21</v>
      </c>
      <c r="C24" s="60">
        <f t="shared" ref="C24:F24" si="6">C25</f>
        <v>28880</v>
      </c>
      <c r="D24" s="60">
        <f t="shared" si="6"/>
        <v>26550</v>
      </c>
      <c r="E24" s="60">
        <f t="shared" si="6"/>
        <v>26550</v>
      </c>
      <c r="F24" s="60">
        <f t="shared" si="6"/>
        <v>26550</v>
      </c>
    </row>
    <row r="25" spans="1:6" x14ac:dyDescent="0.25">
      <c r="A25" s="12" t="s">
        <v>116</v>
      </c>
      <c r="B25" s="9">
        <v>18165.21</v>
      </c>
      <c r="C25" s="9">
        <v>28880</v>
      </c>
      <c r="D25" s="9">
        <v>26550</v>
      </c>
      <c r="E25" s="9">
        <v>26550</v>
      </c>
      <c r="F25" s="9">
        <v>26550</v>
      </c>
    </row>
    <row r="27" spans="1:6" ht="15.75" customHeight="1" x14ac:dyDescent="0.25">
      <c r="A27" s="116" t="s">
        <v>52</v>
      </c>
      <c r="B27" s="116"/>
      <c r="C27" s="116"/>
      <c r="D27" s="116"/>
      <c r="E27" s="116"/>
      <c r="F27" s="116"/>
    </row>
    <row r="28" spans="1:6" ht="18" x14ac:dyDescent="0.25">
      <c r="A28" s="4"/>
      <c r="B28" s="4"/>
      <c r="C28" s="4"/>
      <c r="D28" s="4"/>
      <c r="E28" s="5"/>
      <c r="F28" s="5"/>
    </row>
    <row r="29" spans="1:6" ht="25.5" x14ac:dyDescent="0.25">
      <c r="A29" s="18" t="s">
        <v>53</v>
      </c>
      <c r="B29" s="17" t="s">
        <v>35</v>
      </c>
      <c r="C29" s="18" t="s">
        <v>36</v>
      </c>
      <c r="D29" s="18" t="s">
        <v>33</v>
      </c>
      <c r="E29" s="18" t="s">
        <v>27</v>
      </c>
      <c r="F29" s="18" t="s">
        <v>34</v>
      </c>
    </row>
    <row r="30" spans="1:6" x14ac:dyDescent="0.25">
      <c r="A30" s="39" t="s">
        <v>1</v>
      </c>
      <c r="B30" s="74">
        <f>B31+B34+B36+B38+B40+B44+B46</f>
        <v>21497288.010000002</v>
      </c>
      <c r="C30" s="74">
        <f t="shared" ref="C30:F30" si="7">C31+C34+C36+C38+C40+C44+C46</f>
        <v>34416882.740000002</v>
      </c>
      <c r="D30" s="74">
        <f t="shared" si="7"/>
        <v>38546330</v>
      </c>
      <c r="E30" s="74">
        <f t="shared" si="7"/>
        <v>28442570</v>
      </c>
      <c r="F30" s="74">
        <f t="shared" si="7"/>
        <v>28442570</v>
      </c>
    </row>
    <row r="31" spans="1:6" ht="15.75" customHeight="1" x14ac:dyDescent="0.25">
      <c r="A31" s="22" t="s">
        <v>54</v>
      </c>
      <c r="B31" s="73">
        <f>B32+B33</f>
        <v>763750.69</v>
      </c>
      <c r="C31" s="73">
        <f t="shared" ref="C31:E31" si="8">C32+C33</f>
        <v>826966.79</v>
      </c>
      <c r="D31" s="73">
        <f t="shared" si="8"/>
        <v>500000</v>
      </c>
      <c r="E31" s="73">
        <f t="shared" si="8"/>
        <v>500000</v>
      </c>
      <c r="F31" s="73">
        <f>F32+F33</f>
        <v>500000</v>
      </c>
    </row>
    <row r="32" spans="1:6" x14ac:dyDescent="0.25">
      <c r="A32" s="12" t="s">
        <v>55</v>
      </c>
      <c r="B32" s="8">
        <v>192379</v>
      </c>
      <c r="C32" s="88">
        <v>288941.71000000002</v>
      </c>
      <c r="D32" s="9">
        <v>0</v>
      </c>
      <c r="E32" s="9">
        <v>0</v>
      </c>
      <c r="F32" s="9">
        <v>0</v>
      </c>
    </row>
    <row r="33" spans="1:6" x14ac:dyDescent="0.25">
      <c r="A33" s="12" t="s">
        <v>108</v>
      </c>
      <c r="B33" s="8">
        <v>571371.68999999994</v>
      </c>
      <c r="C33" s="88">
        <f>637069.48-99044.4</f>
        <v>538025.07999999996</v>
      </c>
      <c r="D33" s="9">
        <v>500000</v>
      </c>
      <c r="E33" s="9">
        <v>500000</v>
      </c>
      <c r="F33" s="9">
        <v>500000</v>
      </c>
    </row>
    <row r="34" spans="1:6" x14ac:dyDescent="0.25">
      <c r="A34" s="24" t="s">
        <v>109</v>
      </c>
      <c r="B34" s="73">
        <f>B35</f>
        <v>42398.16</v>
      </c>
      <c r="C34" s="73">
        <f t="shared" ref="C34:F34" si="9">C35</f>
        <v>78270</v>
      </c>
      <c r="D34" s="73">
        <f t="shared" si="9"/>
        <v>78270</v>
      </c>
      <c r="E34" s="73">
        <f t="shared" si="9"/>
        <v>78270</v>
      </c>
      <c r="F34" s="73">
        <f t="shared" si="9"/>
        <v>78270</v>
      </c>
    </row>
    <row r="35" spans="1:6" x14ac:dyDescent="0.25">
      <c r="A35" s="12" t="s">
        <v>118</v>
      </c>
      <c r="B35" s="8">
        <v>42398.16</v>
      </c>
      <c r="C35" s="9">
        <v>78270</v>
      </c>
      <c r="D35" s="9">
        <v>78270</v>
      </c>
      <c r="E35" s="9">
        <v>78270</v>
      </c>
      <c r="F35" s="9">
        <v>78270</v>
      </c>
    </row>
    <row r="36" spans="1:6" x14ac:dyDescent="0.25">
      <c r="A36" s="24" t="s">
        <v>56</v>
      </c>
      <c r="B36" s="73">
        <f>B37</f>
        <v>2921363.22</v>
      </c>
      <c r="C36" s="73">
        <f t="shared" ref="C36:F36" si="10">C37</f>
        <v>3121330</v>
      </c>
      <c r="D36" s="73">
        <f t="shared" si="10"/>
        <v>3187260</v>
      </c>
      <c r="E36" s="73">
        <f t="shared" si="10"/>
        <v>3187260</v>
      </c>
      <c r="F36" s="73">
        <f t="shared" si="10"/>
        <v>3187260</v>
      </c>
    </row>
    <row r="37" spans="1:6" x14ac:dyDescent="0.25">
      <c r="A37" s="12" t="s">
        <v>57</v>
      </c>
      <c r="B37" s="8">
        <v>2921363.22</v>
      </c>
      <c r="C37" s="9">
        <f>3187260-65930</f>
        <v>3121330</v>
      </c>
      <c r="D37" s="9">
        <v>3187260</v>
      </c>
      <c r="E37" s="9">
        <v>3187260</v>
      </c>
      <c r="F37" s="9">
        <v>3187260</v>
      </c>
    </row>
    <row r="38" spans="1:6" x14ac:dyDescent="0.25">
      <c r="A38" s="24" t="s">
        <v>110</v>
      </c>
      <c r="B38" s="73">
        <f>B39</f>
        <v>2034703.23</v>
      </c>
      <c r="C38" s="73">
        <f t="shared" ref="C38:F38" si="11">C39</f>
        <v>2432510</v>
      </c>
      <c r="D38" s="73">
        <f t="shared" si="11"/>
        <v>2610390</v>
      </c>
      <c r="E38" s="73">
        <f t="shared" si="11"/>
        <v>2610390</v>
      </c>
      <c r="F38" s="73">
        <f t="shared" si="11"/>
        <v>2610390</v>
      </c>
    </row>
    <row r="39" spans="1:6" x14ac:dyDescent="0.25">
      <c r="A39" s="12" t="s">
        <v>111</v>
      </c>
      <c r="B39" s="8">
        <v>2034703.23</v>
      </c>
      <c r="C39" s="9">
        <v>2432510</v>
      </c>
      <c r="D39" s="9">
        <v>2610390</v>
      </c>
      <c r="E39" s="9">
        <v>2610390</v>
      </c>
      <c r="F39" s="9">
        <v>2610390</v>
      </c>
    </row>
    <row r="40" spans="1:6" x14ac:dyDescent="0.25">
      <c r="A40" s="24" t="s">
        <v>117</v>
      </c>
      <c r="B40" s="73">
        <f>B41+B42+B43</f>
        <v>15650985.74</v>
      </c>
      <c r="C40" s="73">
        <f t="shared" ref="C40:F40" si="12">C41+C42+C43</f>
        <v>27928925.950000003</v>
      </c>
      <c r="D40" s="73">
        <f t="shared" si="12"/>
        <v>32143860</v>
      </c>
      <c r="E40" s="73">
        <f t="shared" si="12"/>
        <v>22040100</v>
      </c>
      <c r="F40" s="73">
        <f t="shared" si="12"/>
        <v>22040100</v>
      </c>
    </row>
    <row r="41" spans="1:6" x14ac:dyDescent="0.25">
      <c r="A41" s="12" t="s">
        <v>112</v>
      </c>
      <c r="B41" s="8">
        <v>1801157.81</v>
      </c>
      <c r="C41" s="9">
        <v>1534882.53</v>
      </c>
      <c r="D41" s="9">
        <v>701000</v>
      </c>
      <c r="E41" s="9">
        <v>701000</v>
      </c>
      <c r="F41" s="9">
        <v>701000</v>
      </c>
    </row>
    <row r="42" spans="1:6" x14ac:dyDescent="0.25">
      <c r="A42" s="12" t="s">
        <v>113</v>
      </c>
      <c r="B42" s="8">
        <v>13834941.25</v>
      </c>
      <c r="C42" s="9">
        <v>16600926</v>
      </c>
      <c r="D42" s="9">
        <v>27675100</v>
      </c>
      <c r="E42" s="9">
        <v>21163600</v>
      </c>
      <c r="F42" s="9">
        <v>21163600</v>
      </c>
    </row>
    <row r="43" spans="1:6" x14ac:dyDescent="0.25">
      <c r="A43" s="12" t="s">
        <v>114</v>
      </c>
      <c r="B43" s="8">
        <v>14886.68</v>
      </c>
      <c r="C43" s="9">
        <v>9793117.4199999999</v>
      </c>
      <c r="D43" s="9">
        <v>3767760</v>
      </c>
      <c r="E43" s="88">
        <v>175500</v>
      </c>
      <c r="F43" s="88">
        <v>175500</v>
      </c>
    </row>
    <row r="44" spans="1:6" x14ac:dyDescent="0.25">
      <c r="A44" s="24" t="s">
        <v>115</v>
      </c>
      <c r="B44" s="73">
        <f>B45</f>
        <v>18165.21</v>
      </c>
      <c r="C44" s="73">
        <f t="shared" ref="C44:F46" si="13">C45</f>
        <v>28880</v>
      </c>
      <c r="D44" s="73">
        <f t="shared" si="13"/>
        <v>26550</v>
      </c>
      <c r="E44" s="73">
        <f t="shared" si="13"/>
        <v>26550</v>
      </c>
      <c r="F44" s="73">
        <f t="shared" si="13"/>
        <v>26550</v>
      </c>
    </row>
    <row r="45" spans="1:6" x14ac:dyDescent="0.25">
      <c r="A45" s="12" t="s">
        <v>116</v>
      </c>
      <c r="B45" s="8">
        <v>18165.21</v>
      </c>
      <c r="C45" s="9">
        <v>28880</v>
      </c>
      <c r="D45" s="9">
        <v>26550</v>
      </c>
      <c r="E45" s="9">
        <v>26550</v>
      </c>
      <c r="F45" s="9">
        <v>26550</v>
      </c>
    </row>
    <row r="46" spans="1:6" x14ac:dyDescent="0.25">
      <c r="A46" s="24" t="s">
        <v>61</v>
      </c>
      <c r="B46" s="73">
        <f>B47</f>
        <v>65921.759999999995</v>
      </c>
      <c r="C46" s="73">
        <f t="shared" si="13"/>
        <v>0</v>
      </c>
      <c r="D46" s="73">
        <f t="shared" si="13"/>
        <v>0</v>
      </c>
      <c r="E46" s="73">
        <f t="shared" si="13"/>
        <v>0</v>
      </c>
      <c r="F46" s="73">
        <f t="shared" si="13"/>
        <v>0</v>
      </c>
    </row>
    <row r="47" spans="1:6" x14ac:dyDescent="0.25">
      <c r="A47" s="12" t="s">
        <v>62</v>
      </c>
      <c r="B47" s="8">
        <v>65921.759999999995</v>
      </c>
      <c r="C47" s="9">
        <v>0</v>
      </c>
      <c r="D47" s="9">
        <v>0</v>
      </c>
      <c r="E47" s="9">
        <v>0</v>
      </c>
      <c r="F47" s="9">
        <v>0</v>
      </c>
    </row>
  </sheetData>
  <mergeCells count="5">
    <mergeCell ref="A1:F1"/>
    <mergeCell ref="A3:F3"/>
    <mergeCell ref="A5:F5"/>
    <mergeCell ref="A7:F7"/>
    <mergeCell ref="A27:F27"/>
  </mergeCells>
  <phoneticPr fontId="26" type="noConversion"/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6" t="s">
        <v>130</v>
      </c>
      <c r="B1" s="116"/>
      <c r="C1" s="116"/>
      <c r="D1" s="116"/>
      <c r="E1" s="116"/>
      <c r="F1" s="11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6" t="s">
        <v>19</v>
      </c>
      <c r="B3" s="116"/>
      <c r="C3" s="116"/>
      <c r="D3" s="116"/>
      <c r="E3" s="117"/>
      <c r="F3" s="11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6" t="s">
        <v>4</v>
      </c>
      <c r="B5" s="118"/>
      <c r="C5" s="118"/>
      <c r="D5" s="118"/>
      <c r="E5" s="118"/>
      <c r="F5" s="11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6" t="s">
        <v>14</v>
      </c>
      <c r="B7" s="136"/>
      <c r="C7" s="136"/>
      <c r="D7" s="136"/>
      <c r="E7" s="136"/>
      <c r="F7" s="13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53</v>
      </c>
      <c r="B9" s="17" t="s">
        <v>35</v>
      </c>
      <c r="C9" s="18" t="s">
        <v>36</v>
      </c>
      <c r="D9" s="18" t="s">
        <v>33</v>
      </c>
      <c r="E9" s="18" t="s">
        <v>27</v>
      </c>
      <c r="F9" s="18" t="s">
        <v>34</v>
      </c>
    </row>
    <row r="10" spans="1:6" ht="15.75" customHeight="1" x14ac:dyDescent="0.25">
      <c r="A10" s="10" t="s">
        <v>15</v>
      </c>
      <c r="B10" s="60">
        <f>B11</f>
        <v>21365228.82</v>
      </c>
      <c r="C10" s="60">
        <f>C11</f>
        <v>34416882.740000002</v>
      </c>
      <c r="D10" s="60">
        <f t="shared" ref="D10:F10" si="0">D11</f>
        <v>29905330</v>
      </c>
      <c r="E10" s="60">
        <f t="shared" si="0"/>
        <v>26313070</v>
      </c>
      <c r="F10" s="60">
        <f t="shared" si="0"/>
        <v>26313070</v>
      </c>
    </row>
    <row r="11" spans="1:6" ht="15.75" customHeight="1" x14ac:dyDescent="0.25">
      <c r="A11" s="10" t="s">
        <v>74</v>
      </c>
      <c r="B11" s="60">
        <f>B12</f>
        <v>21365228.82</v>
      </c>
      <c r="C11" s="60">
        <f>C12</f>
        <v>34416882.740000002</v>
      </c>
      <c r="D11" s="60">
        <f t="shared" ref="D11:F11" si="1">D12</f>
        <v>29905330</v>
      </c>
      <c r="E11" s="60">
        <f t="shared" si="1"/>
        <v>26313070</v>
      </c>
      <c r="F11" s="60">
        <f t="shared" si="1"/>
        <v>26313070</v>
      </c>
    </row>
    <row r="12" spans="1:6" ht="25.5" x14ac:dyDescent="0.25">
      <c r="A12" s="15" t="s">
        <v>75</v>
      </c>
      <c r="B12" s="8">
        <v>21365228.82</v>
      </c>
      <c r="C12" s="9">
        <v>34416882.740000002</v>
      </c>
      <c r="D12" s="9">
        <v>29905330</v>
      </c>
      <c r="E12" s="9">
        <v>26313070</v>
      </c>
      <c r="F12" s="9">
        <v>26313070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6" t="s">
        <v>73</v>
      </c>
      <c r="B1" s="116"/>
      <c r="C1" s="116"/>
      <c r="D1" s="116"/>
      <c r="E1" s="116"/>
      <c r="F1" s="116"/>
      <c r="G1" s="116"/>
      <c r="H1" s="11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6" t="s">
        <v>19</v>
      </c>
      <c r="B3" s="116"/>
      <c r="C3" s="116"/>
      <c r="D3" s="116"/>
      <c r="E3" s="116"/>
      <c r="F3" s="116"/>
      <c r="G3" s="116"/>
      <c r="H3" s="11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6" t="s">
        <v>58</v>
      </c>
      <c r="B5" s="116"/>
      <c r="C5" s="116"/>
      <c r="D5" s="116"/>
      <c r="E5" s="116"/>
      <c r="F5" s="116"/>
      <c r="G5" s="116"/>
      <c r="H5" s="11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32</v>
      </c>
      <c r="D7" s="17" t="s">
        <v>35</v>
      </c>
      <c r="E7" s="18" t="s">
        <v>36</v>
      </c>
      <c r="F7" s="18" t="s">
        <v>33</v>
      </c>
      <c r="G7" s="18" t="s">
        <v>27</v>
      </c>
      <c r="H7" s="18" t="s">
        <v>34</v>
      </c>
    </row>
    <row r="8" spans="1:8" x14ac:dyDescent="0.25">
      <c r="A8" s="37"/>
      <c r="B8" s="38"/>
      <c r="C8" s="36" t="s">
        <v>60</v>
      </c>
      <c r="D8" s="60">
        <f t="shared" ref="D8:H9" si="0">D9</f>
        <v>65921.759999999995</v>
      </c>
      <c r="E8" s="60">
        <f>E9</f>
        <v>120657.1</v>
      </c>
      <c r="F8" s="60">
        <f t="shared" si="0"/>
        <v>0</v>
      </c>
      <c r="G8" s="60">
        <f t="shared" si="0"/>
        <v>0</v>
      </c>
      <c r="H8" s="60">
        <f t="shared" si="0"/>
        <v>0</v>
      </c>
    </row>
    <row r="9" spans="1:8" ht="25.5" x14ac:dyDescent="0.25">
      <c r="A9" s="10">
        <v>8</v>
      </c>
      <c r="B9" s="10"/>
      <c r="C9" s="10" t="s">
        <v>16</v>
      </c>
      <c r="D9" s="60">
        <f t="shared" si="0"/>
        <v>65921.759999999995</v>
      </c>
      <c r="E9" s="60">
        <f t="shared" ref="E9" si="1">E10</f>
        <v>120657.1</v>
      </c>
      <c r="F9" s="60">
        <f t="shared" si="0"/>
        <v>0</v>
      </c>
      <c r="G9" s="60">
        <f t="shared" si="0"/>
        <v>0</v>
      </c>
      <c r="H9" s="60">
        <f t="shared" ref="H9" si="2">H10</f>
        <v>0</v>
      </c>
    </row>
    <row r="10" spans="1:8" x14ac:dyDescent="0.25">
      <c r="A10" s="10"/>
      <c r="B10" s="14">
        <v>84</v>
      </c>
      <c r="C10" s="14" t="s">
        <v>23</v>
      </c>
      <c r="D10" s="8">
        <v>65921.759999999995</v>
      </c>
      <c r="E10" s="9">
        <v>120657.1</v>
      </c>
      <c r="F10" s="9">
        <v>0</v>
      </c>
      <c r="G10" s="9">
        <v>0</v>
      </c>
      <c r="H10" s="9">
        <v>0</v>
      </c>
    </row>
    <row r="11" spans="1:8" x14ac:dyDescent="0.25">
      <c r="A11" s="10"/>
      <c r="B11" s="14"/>
      <c r="C11" s="40"/>
      <c r="D11" s="8"/>
      <c r="E11" s="9"/>
      <c r="F11" s="9"/>
      <c r="G11" s="9"/>
      <c r="H11" s="9"/>
    </row>
    <row r="12" spans="1:8" x14ac:dyDescent="0.25">
      <c r="A12" s="10"/>
      <c r="B12" s="14"/>
      <c r="C12" s="36" t="s">
        <v>63</v>
      </c>
      <c r="D12" s="60">
        <f>D13</f>
        <v>132059.19</v>
      </c>
      <c r="E12" s="60">
        <f t="shared" ref="E12:H12" si="3">E13</f>
        <v>285631.5</v>
      </c>
      <c r="F12" s="60">
        <f t="shared" si="3"/>
        <v>0</v>
      </c>
      <c r="G12" s="60">
        <f t="shared" si="3"/>
        <v>0</v>
      </c>
      <c r="H12" s="60">
        <f t="shared" si="3"/>
        <v>0</v>
      </c>
    </row>
    <row r="13" spans="1:8" ht="25.5" x14ac:dyDescent="0.25">
      <c r="A13" s="13">
        <v>5</v>
      </c>
      <c r="B13" s="13"/>
      <c r="C13" s="22" t="s">
        <v>17</v>
      </c>
      <c r="D13" s="60">
        <f t="shared" ref="D13" si="4">D14</f>
        <v>132059.19</v>
      </c>
      <c r="E13" s="60">
        <f t="shared" ref="E13" si="5">E14</f>
        <v>285631.5</v>
      </c>
      <c r="F13" s="60">
        <f t="shared" ref="F13" si="6">F14</f>
        <v>0</v>
      </c>
      <c r="G13" s="60">
        <f t="shared" ref="G13" si="7">G14</f>
        <v>0</v>
      </c>
      <c r="H13" s="60">
        <f t="shared" ref="H13" si="8">H14</f>
        <v>0</v>
      </c>
    </row>
    <row r="14" spans="1:8" ht="25.5" x14ac:dyDescent="0.25">
      <c r="A14" s="14"/>
      <c r="B14" s="14">
        <v>54</v>
      </c>
      <c r="C14" s="23" t="s">
        <v>24</v>
      </c>
      <c r="D14" s="8">
        <v>132059.19</v>
      </c>
      <c r="E14" s="9">
        <v>285631.5</v>
      </c>
      <c r="F14" s="9">
        <v>0</v>
      </c>
      <c r="G14" s="9">
        <v>0</v>
      </c>
      <c r="H14" s="9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6" t="s">
        <v>73</v>
      </c>
      <c r="B1" s="116"/>
      <c r="C1" s="116"/>
      <c r="D1" s="116"/>
      <c r="E1" s="116"/>
      <c r="F1" s="11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6" t="s">
        <v>19</v>
      </c>
      <c r="B3" s="116"/>
      <c r="C3" s="116"/>
      <c r="D3" s="116"/>
      <c r="E3" s="116"/>
      <c r="F3" s="11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6" t="s">
        <v>59</v>
      </c>
      <c r="B5" s="116"/>
      <c r="C5" s="116"/>
      <c r="D5" s="116"/>
      <c r="E5" s="116"/>
      <c r="F5" s="116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7" t="s">
        <v>53</v>
      </c>
      <c r="B7" s="17" t="s">
        <v>35</v>
      </c>
      <c r="C7" s="18" t="s">
        <v>36</v>
      </c>
      <c r="D7" s="18" t="s">
        <v>33</v>
      </c>
      <c r="E7" s="18" t="s">
        <v>27</v>
      </c>
      <c r="F7" s="18" t="s">
        <v>34</v>
      </c>
    </row>
    <row r="8" spans="1:6" x14ac:dyDescent="0.25">
      <c r="A8" s="10" t="s">
        <v>60</v>
      </c>
      <c r="B8" s="73">
        <f>B9</f>
        <v>65921.759999999995</v>
      </c>
      <c r="C8" s="73">
        <f t="shared" ref="C8:F9" si="0">C9</f>
        <v>120657.1</v>
      </c>
      <c r="D8" s="73">
        <f t="shared" si="0"/>
        <v>0</v>
      </c>
      <c r="E8" s="73">
        <f t="shared" si="0"/>
        <v>0</v>
      </c>
      <c r="F8" s="73">
        <f t="shared" si="0"/>
        <v>0</v>
      </c>
    </row>
    <row r="9" spans="1:6" ht="25.5" x14ac:dyDescent="0.25">
      <c r="A9" s="10" t="s">
        <v>61</v>
      </c>
      <c r="B9" s="73">
        <f>B10</f>
        <v>65921.759999999995</v>
      </c>
      <c r="C9" s="73">
        <f t="shared" si="0"/>
        <v>120657.1</v>
      </c>
      <c r="D9" s="73">
        <f t="shared" si="0"/>
        <v>0</v>
      </c>
      <c r="E9" s="73">
        <f t="shared" si="0"/>
        <v>0</v>
      </c>
      <c r="F9" s="73">
        <f t="shared" si="0"/>
        <v>0</v>
      </c>
    </row>
    <row r="10" spans="1:6" ht="25.5" x14ac:dyDescent="0.25">
      <c r="A10" s="15" t="s">
        <v>62</v>
      </c>
      <c r="B10" s="8">
        <v>65921.759999999995</v>
      </c>
      <c r="C10" s="9">
        <v>120657.1</v>
      </c>
      <c r="D10" s="9">
        <v>0</v>
      </c>
      <c r="E10" s="9">
        <v>0</v>
      </c>
      <c r="F10" s="9">
        <v>0</v>
      </c>
    </row>
    <row r="11" spans="1:6" x14ac:dyDescent="0.25">
      <c r="A11" s="15"/>
      <c r="B11" s="8"/>
      <c r="C11" s="9"/>
      <c r="D11" s="9"/>
      <c r="E11" s="9"/>
      <c r="F11" s="9"/>
    </row>
    <row r="12" spans="1:6" x14ac:dyDescent="0.25">
      <c r="A12" s="10" t="s">
        <v>63</v>
      </c>
      <c r="B12" s="73">
        <f>B13+B15+B17</f>
        <v>132059.19</v>
      </c>
      <c r="C12" s="73">
        <f t="shared" ref="C12:F12" si="1">C13+C15+C17</f>
        <v>285631.5</v>
      </c>
      <c r="D12" s="73">
        <f t="shared" si="1"/>
        <v>0</v>
      </c>
      <c r="E12" s="73">
        <f t="shared" si="1"/>
        <v>0</v>
      </c>
      <c r="F12" s="73">
        <f t="shared" si="1"/>
        <v>0</v>
      </c>
    </row>
    <row r="13" spans="1:6" x14ac:dyDescent="0.25">
      <c r="A13" s="106" t="s">
        <v>54</v>
      </c>
      <c r="B13" s="107">
        <f>B14</f>
        <v>132059.19</v>
      </c>
      <c r="C13" s="107">
        <f>C14</f>
        <v>99044.4</v>
      </c>
      <c r="D13" s="107">
        <f t="shared" ref="D13:F13" si="2">D14+D16+D18</f>
        <v>0</v>
      </c>
      <c r="E13" s="107">
        <f t="shared" si="2"/>
        <v>0</v>
      </c>
      <c r="F13" s="107">
        <f t="shared" si="2"/>
        <v>0</v>
      </c>
    </row>
    <row r="14" spans="1:6" x14ac:dyDescent="0.25">
      <c r="A14" s="87" t="s">
        <v>108</v>
      </c>
      <c r="B14" s="78">
        <v>132059.19</v>
      </c>
      <c r="C14" s="88">
        <v>99044.4</v>
      </c>
      <c r="D14" s="88">
        <v>0</v>
      </c>
      <c r="E14" s="88">
        <v>0</v>
      </c>
      <c r="F14" s="90">
        <v>0</v>
      </c>
    </row>
    <row r="15" spans="1:6" x14ac:dyDescent="0.25">
      <c r="A15" s="106" t="s">
        <v>56</v>
      </c>
      <c r="B15" s="107">
        <f>B16</f>
        <v>0</v>
      </c>
      <c r="C15" s="107">
        <f t="shared" ref="C15:F15" si="3">C16</f>
        <v>65930</v>
      </c>
      <c r="D15" s="107">
        <f t="shared" si="3"/>
        <v>0</v>
      </c>
      <c r="E15" s="107">
        <f t="shared" si="3"/>
        <v>0</v>
      </c>
      <c r="F15" s="107">
        <f t="shared" si="3"/>
        <v>0</v>
      </c>
    </row>
    <row r="16" spans="1:6" x14ac:dyDescent="0.25">
      <c r="A16" s="87" t="s">
        <v>57</v>
      </c>
      <c r="B16" s="112">
        <v>0</v>
      </c>
      <c r="C16" s="93">
        <v>65930</v>
      </c>
      <c r="D16" s="91">
        <v>0</v>
      </c>
      <c r="E16" s="91">
        <v>0</v>
      </c>
      <c r="F16" s="94">
        <v>0</v>
      </c>
    </row>
    <row r="17" spans="1:6" ht="25.5" x14ac:dyDescent="0.25">
      <c r="A17" s="106" t="s">
        <v>61</v>
      </c>
      <c r="B17" s="107">
        <f>B18</f>
        <v>0</v>
      </c>
      <c r="C17" s="113">
        <f t="shared" ref="C17:F17" si="4">C18</f>
        <v>120657.1</v>
      </c>
      <c r="D17" s="107">
        <f t="shared" si="4"/>
        <v>0</v>
      </c>
      <c r="E17" s="107">
        <f t="shared" si="4"/>
        <v>0</v>
      </c>
      <c r="F17" s="107">
        <f t="shared" si="4"/>
        <v>0</v>
      </c>
    </row>
    <row r="18" spans="1:6" x14ac:dyDescent="0.25">
      <c r="A18" s="87" t="s">
        <v>129</v>
      </c>
      <c r="B18" s="112">
        <v>0</v>
      </c>
      <c r="C18" s="93">
        <v>120657.1</v>
      </c>
      <c r="D18" s="91">
        <v>0</v>
      </c>
      <c r="E18" s="91">
        <v>0</v>
      </c>
      <c r="F18" s="94">
        <v>0</v>
      </c>
    </row>
    <row r="20" spans="1:6" x14ac:dyDescent="0.25">
      <c r="C20" s="108"/>
    </row>
  </sheetData>
  <mergeCells count="3">
    <mergeCell ref="A1:F1"/>
    <mergeCell ref="A3:F3"/>
    <mergeCell ref="A5:F5"/>
  </mergeCells>
  <phoneticPr fontId="26" type="noConversion"/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4"/>
  <sheetViews>
    <sheetView tabSelected="1" topLeftCell="A67" workbookViewId="0">
      <selection activeCell="H86" sqref="H8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5.5703125" customWidth="1"/>
    <col min="5" max="5" width="23.7109375" customWidth="1"/>
    <col min="6" max="6" width="25.140625" customWidth="1"/>
    <col min="7" max="9" width="25.28515625" customWidth="1"/>
  </cols>
  <sheetData>
    <row r="1" spans="1:9" ht="42" customHeight="1" x14ac:dyDescent="0.25">
      <c r="A1" s="116" t="s">
        <v>130</v>
      </c>
      <c r="B1" s="116"/>
      <c r="C1" s="116"/>
      <c r="D1" s="116"/>
      <c r="E1" s="116"/>
      <c r="F1" s="116"/>
      <c r="G1" s="116"/>
      <c r="H1" s="116"/>
      <c r="I1" s="11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16" t="s">
        <v>18</v>
      </c>
      <c r="B3" s="118"/>
      <c r="C3" s="118"/>
      <c r="D3" s="118"/>
      <c r="E3" s="118"/>
      <c r="F3" s="118"/>
      <c r="G3" s="118"/>
      <c r="H3" s="118"/>
      <c r="I3" s="11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3" t="s">
        <v>20</v>
      </c>
      <c r="B5" s="144"/>
      <c r="C5" s="145"/>
      <c r="D5" s="17" t="s">
        <v>21</v>
      </c>
      <c r="E5" s="110" t="s">
        <v>35</v>
      </c>
      <c r="F5" s="111" t="s">
        <v>36</v>
      </c>
      <c r="G5" s="111" t="s">
        <v>33</v>
      </c>
      <c r="H5" s="111" t="s">
        <v>27</v>
      </c>
      <c r="I5" s="111" t="s">
        <v>34</v>
      </c>
    </row>
    <row r="6" spans="1:9" s="62" customFormat="1" ht="25.5" x14ac:dyDescent="0.25">
      <c r="A6" s="140" t="s">
        <v>100</v>
      </c>
      <c r="B6" s="141"/>
      <c r="C6" s="142"/>
      <c r="D6" s="26" t="s">
        <v>101</v>
      </c>
      <c r="E6" s="97">
        <f t="shared" ref="E6:I6" si="0">E7</f>
        <v>20733537.310000002</v>
      </c>
      <c r="F6" s="97">
        <f t="shared" si="0"/>
        <v>33776503.050000004</v>
      </c>
      <c r="G6" s="97">
        <f t="shared" si="0"/>
        <v>38046330</v>
      </c>
      <c r="H6" s="97">
        <f t="shared" si="0"/>
        <v>27942570</v>
      </c>
      <c r="I6" s="97">
        <f t="shared" si="0"/>
        <v>27942570</v>
      </c>
    </row>
    <row r="7" spans="1:9" s="62" customFormat="1" ht="25.5" x14ac:dyDescent="0.25">
      <c r="A7" s="140" t="s">
        <v>102</v>
      </c>
      <c r="B7" s="141"/>
      <c r="C7" s="142"/>
      <c r="D7" s="26" t="s">
        <v>103</v>
      </c>
      <c r="E7" s="97">
        <f>E8+E13+E24+E29+E36+E42+E49+E52</f>
        <v>20733537.310000002</v>
      </c>
      <c r="F7" s="97">
        <f>F8+F13+F24+F29+F36+F42+F49+F52</f>
        <v>33776503.050000004</v>
      </c>
      <c r="G7" s="97">
        <f>G8+G13+G24+G29+G36+G42+G49+G52</f>
        <v>38046330</v>
      </c>
      <c r="H7" s="97">
        <f>H8+H13+H24+H29+H36+H42+H49+H52</f>
        <v>27942570</v>
      </c>
      <c r="I7" s="97">
        <f>I8+I13+I24+I29+I36+I42+I49+I52</f>
        <v>27942570</v>
      </c>
    </row>
    <row r="8" spans="1:9" s="68" customFormat="1" x14ac:dyDescent="0.25">
      <c r="A8" s="146" t="s">
        <v>88</v>
      </c>
      <c r="B8" s="147"/>
      <c r="C8" s="148"/>
      <c r="D8" s="67" t="s">
        <v>89</v>
      </c>
      <c r="E8" s="95">
        <f>E9+E11</f>
        <v>42398.159999999996</v>
      </c>
      <c r="F8" s="95">
        <f>F9+F11</f>
        <v>78270</v>
      </c>
      <c r="G8" s="95">
        <f>G9+G11</f>
        <v>78270</v>
      </c>
      <c r="H8" s="95">
        <f>H9+H11</f>
        <v>78270</v>
      </c>
      <c r="I8" s="95">
        <f>I9+I11</f>
        <v>78270</v>
      </c>
    </row>
    <row r="9" spans="1:9" s="62" customFormat="1" x14ac:dyDescent="0.25">
      <c r="A9" s="140">
        <v>3</v>
      </c>
      <c r="B9" s="141"/>
      <c r="C9" s="142"/>
      <c r="D9" s="26" t="s">
        <v>10</v>
      </c>
      <c r="E9" s="96">
        <f t="shared" ref="E9:F9" si="1">E10</f>
        <v>40673.919999999998</v>
      </c>
      <c r="F9" s="96">
        <f t="shared" si="1"/>
        <v>65000</v>
      </c>
      <c r="G9" s="96">
        <f>G10</f>
        <v>65000</v>
      </c>
      <c r="H9" s="96">
        <f t="shared" ref="H9:I9" si="2">H10</f>
        <v>65000</v>
      </c>
      <c r="I9" s="96">
        <f t="shared" si="2"/>
        <v>65000</v>
      </c>
    </row>
    <row r="10" spans="1:9" x14ac:dyDescent="0.25">
      <c r="A10" s="137">
        <v>32</v>
      </c>
      <c r="B10" s="138"/>
      <c r="C10" s="139"/>
      <c r="D10" s="25" t="s">
        <v>22</v>
      </c>
      <c r="E10" s="92">
        <v>40673.919999999998</v>
      </c>
      <c r="F10" s="92">
        <v>65000</v>
      </c>
      <c r="G10" s="91">
        <v>65000</v>
      </c>
      <c r="H10" s="91">
        <v>65000</v>
      </c>
      <c r="I10" s="91">
        <v>65000</v>
      </c>
    </row>
    <row r="11" spans="1:9" s="62" customFormat="1" ht="25.5" x14ac:dyDescent="0.25">
      <c r="A11" s="140">
        <v>4</v>
      </c>
      <c r="B11" s="141"/>
      <c r="C11" s="142"/>
      <c r="D11" s="26" t="s">
        <v>12</v>
      </c>
      <c r="E11" s="97">
        <f t="shared" ref="E11:F11" si="3">E12</f>
        <v>1724.24</v>
      </c>
      <c r="F11" s="97">
        <f t="shared" si="3"/>
        <v>13270</v>
      </c>
      <c r="G11" s="97">
        <f>G12</f>
        <v>13270</v>
      </c>
      <c r="H11" s="97">
        <f t="shared" ref="H11:I11" si="4">H12</f>
        <v>13270</v>
      </c>
      <c r="I11" s="97">
        <f t="shared" si="4"/>
        <v>13270</v>
      </c>
    </row>
    <row r="12" spans="1:9" ht="25.5" x14ac:dyDescent="0.25">
      <c r="A12" s="137">
        <v>42</v>
      </c>
      <c r="B12" s="138"/>
      <c r="C12" s="139"/>
      <c r="D12" s="25" t="s">
        <v>31</v>
      </c>
      <c r="E12" s="92">
        <v>1724.24</v>
      </c>
      <c r="F12" s="92">
        <v>13270</v>
      </c>
      <c r="G12" s="91">
        <v>13270</v>
      </c>
      <c r="H12" s="91">
        <v>13270</v>
      </c>
      <c r="I12" s="91">
        <v>13270</v>
      </c>
    </row>
    <row r="13" spans="1:9" s="68" customFormat="1" x14ac:dyDescent="0.25">
      <c r="A13" s="66" t="s">
        <v>81</v>
      </c>
      <c r="B13" s="69"/>
      <c r="C13" s="70"/>
      <c r="D13" s="67" t="s">
        <v>82</v>
      </c>
      <c r="E13" s="95">
        <f>E14+E18+E22</f>
        <v>2921363.2199999997</v>
      </c>
      <c r="F13" s="95">
        <f t="shared" ref="F13:I13" si="5">F14+F18+F22</f>
        <v>3187259.9999999995</v>
      </c>
      <c r="G13" s="95">
        <f t="shared" si="5"/>
        <v>3187260</v>
      </c>
      <c r="H13" s="95">
        <f t="shared" si="5"/>
        <v>3187260</v>
      </c>
      <c r="I13" s="95">
        <f t="shared" si="5"/>
        <v>3187260</v>
      </c>
    </row>
    <row r="14" spans="1:9" s="62" customFormat="1" x14ac:dyDescent="0.25">
      <c r="A14" s="140">
        <v>3</v>
      </c>
      <c r="B14" s="141"/>
      <c r="C14" s="142"/>
      <c r="D14" s="26" t="s">
        <v>10</v>
      </c>
      <c r="E14" s="97">
        <f t="shared" ref="E14:F14" si="6">E15+E16+E17</f>
        <v>2820275.15</v>
      </c>
      <c r="F14" s="97">
        <f t="shared" si="6"/>
        <v>2970445.6799999997</v>
      </c>
      <c r="G14" s="97">
        <f>G15+G16+G17</f>
        <v>3010710</v>
      </c>
      <c r="H14" s="97">
        <f t="shared" ref="H14:I14" si="7">H15+H16+H17</f>
        <v>3010710</v>
      </c>
      <c r="I14" s="97">
        <f t="shared" si="7"/>
        <v>3010710</v>
      </c>
    </row>
    <row r="15" spans="1:9" x14ac:dyDescent="0.25">
      <c r="A15" s="137">
        <v>31</v>
      </c>
      <c r="B15" s="138"/>
      <c r="C15" s="139"/>
      <c r="D15" s="25" t="s">
        <v>11</v>
      </c>
      <c r="E15" s="92">
        <v>1425499.09</v>
      </c>
      <c r="F15" s="92">
        <v>1548210.14</v>
      </c>
      <c r="G15" s="91">
        <v>1580975</v>
      </c>
      <c r="H15" s="91">
        <v>1580975</v>
      </c>
      <c r="I15" s="91">
        <v>1580975</v>
      </c>
    </row>
    <row r="16" spans="1:9" x14ac:dyDescent="0.25">
      <c r="A16" s="137">
        <v>32</v>
      </c>
      <c r="B16" s="138"/>
      <c r="C16" s="139"/>
      <c r="D16" s="25" t="s">
        <v>22</v>
      </c>
      <c r="E16" s="92">
        <v>1328835</v>
      </c>
      <c r="F16" s="92">
        <v>1337405.54</v>
      </c>
      <c r="G16" s="91">
        <v>1345105</v>
      </c>
      <c r="H16" s="91">
        <v>1345105</v>
      </c>
      <c r="I16" s="91">
        <v>1345105</v>
      </c>
    </row>
    <row r="17" spans="1:9" x14ac:dyDescent="0.25">
      <c r="A17" s="137">
        <v>34</v>
      </c>
      <c r="B17" s="138"/>
      <c r="C17" s="139"/>
      <c r="D17" s="11" t="s">
        <v>95</v>
      </c>
      <c r="E17" s="93">
        <v>65941.06</v>
      </c>
      <c r="F17" s="93">
        <v>84830</v>
      </c>
      <c r="G17" s="91">
        <v>84630</v>
      </c>
      <c r="H17" s="91">
        <v>84630</v>
      </c>
      <c r="I17" s="91">
        <v>84630</v>
      </c>
    </row>
    <row r="18" spans="1:9" s="62" customFormat="1" ht="25.5" x14ac:dyDescent="0.25">
      <c r="A18" s="140">
        <v>4</v>
      </c>
      <c r="B18" s="141"/>
      <c r="C18" s="142"/>
      <c r="D18" s="26" t="s">
        <v>12</v>
      </c>
      <c r="E18" s="97">
        <f>E19+E20+E21</f>
        <v>101088.06999999999</v>
      </c>
      <c r="F18" s="97">
        <f t="shared" ref="F18:I18" si="8">F19+F20+F21</f>
        <v>150884.32</v>
      </c>
      <c r="G18" s="97">
        <f t="shared" si="8"/>
        <v>176550</v>
      </c>
      <c r="H18" s="97">
        <f t="shared" si="8"/>
        <v>176550</v>
      </c>
      <c r="I18" s="97">
        <f t="shared" si="8"/>
        <v>176550</v>
      </c>
    </row>
    <row r="19" spans="1:9" ht="25.5" x14ac:dyDescent="0.25">
      <c r="A19" s="137">
        <v>41</v>
      </c>
      <c r="B19" s="138"/>
      <c r="C19" s="139"/>
      <c r="D19" s="23" t="s">
        <v>13</v>
      </c>
      <c r="E19" s="89">
        <v>1798.23</v>
      </c>
      <c r="F19" s="89">
        <v>1120</v>
      </c>
      <c r="G19" s="91">
        <v>1120</v>
      </c>
      <c r="H19" s="91">
        <v>1120</v>
      </c>
      <c r="I19" s="91">
        <v>1120</v>
      </c>
    </row>
    <row r="20" spans="1:9" ht="25.5" x14ac:dyDescent="0.25">
      <c r="A20" s="137">
        <v>42</v>
      </c>
      <c r="B20" s="138"/>
      <c r="C20" s="139"/>
      <c r="D20" s="25" t="s">
        <v>31</v>
      </c>
      <c r="E20" s="92">
        <v>95360.7</v>
      </c>
      <c r="F20" s="92">
        <v>149764.32</v>
      </c>
      <c r="G20" s="91">
        <v>175430</v>
      </c>
      <c r="H20" s="91">
        <v>175430</v>
      </c>
      <c r="I20" s="91">
        <v>175430</v>
      </c>
    </row>
    <row r="21" spans="1:9" ht="25.5" x14ac:dyDescent="0.25">
      <c r="A21" s="79">
        <v>45</v>
      </c>
      <c r="B21" s="80"/>
      <c r="C21" s="81"/>
      <c r="D21" s="25" t="s">
        <v>119</v>
      </c>
      <c r="E21" s="92">
        <v>3929.14</v>
      </c>
      <c r="F21" s="92">
        <v>0</v>
      </c>
      <c r="G21" s="91">
        <v>0</v>
      </c>
      <c r="H21" s="91">
        <v>0</v>
      </c>
      <c r="I21" s="91">
        <v>0</v>
      </c>
    </row>
    <row r="22" spans="1:9" s="62" customFormat="1" ht="25.5" x14ac:dyDescent="0.25">
      <c r="A22" s="140">
        <v>5</v>
      </c>
      <c r="B22" s="141"/>
      <c r="C22" s="142"/>
      <c r="D22" s="22" t="s">
        <v>17</v>
      </c>
      <c r="E22" s="97">
        <f t="shared" ref="E22:F22" si="9">E23</f>
        <v>0</v>
      </c>
      <c r="F22" s="97">
        <f t="shared" si="9"/>
        <v>65930</v>
      </c>
      <c r="G22" s="97">
        <f>G23</f>
        <v>0</v>
      </c>
      <c r="H22" s="97">
        <f t="shared" ref="H22:I22" si="10">H23</f>
        <v>0</v>
      </c>
      <c r="I22" s="97">
        <f t="shared" si="10"/>
        <v>0</v>
      </c>
    </row>
    <row r="23" spans="1:9" ht="25.5" x14ac:dyDescent="0.25">
      <c r="A23" s="137">
        <v>54</v>
      </c>
      <c r="B23" s="138"/>
      <c r="C23" s="139"/>
      <c r="D23" s="14" t="s">
        <v>24</v>
      </c>
      <c r="E23" s="89">
        <v>0</v>
      </c>
      <c r="F23" s="89">
        <v>65930</v>
      </c>
      <c r="G23" s="91">
        <v>0</v>
      </c>
      <c r="H23" s="91">
        <v>0</v>
      </c>
      <c r="I23" s="94">
        <v>0</v>
      </c>
    </row>
    <row r="24" spans="1:9" s="68" customFormat="1" x14ac:dyDescent="0.25">
      <c r="A24" s="66" t="s">
        <v>84</v>
      </c>
      <c r="B24" s="69"/>
      <c r="C24" s="70"/>
      <c r="D24" s="67" t="s">
        <v>85</v>
      </c>
      <c r="E24" s="95">
        <f t="shared" ref="E24:F24" si="11">E25</f>
        <v>2034703.23</v>
      </c>
      <c r="F24" s="95">
        <f t="shared" si="11"/>
        <v>2432510</v>
      </c>
      <c r="G24" s="95">
        <f>G25</f>
        <v>2610390</v>
      </c>
      <c r="H24" s="95">
        <f t="shared" ref="H24:I24" si="12">H25</f>
        <v>2610390</v>
      </c>
      <c r="I24" s="95">
        <f t="shared" si="12"/>
        <v>2610390</v>
      </c>
    </row>
    <row r="25" spans="1:9" s="62" customFormat="1" x14ac:dyDescent="0.25">
      <c r="A25" s="140">
        <v>3</v>
      </c>
      <c r="B25" s="141"/>
      <c r="C25" s="142"/>
      <c r="D25" s="26" t="s">
        <v>10</v>
      </c>
      <c r="E25" s="91">
        <f t="shared" ref="E25:F25" si="13">E26+E27+E28</f>
        <v>2034703.23</v>
      </c>
      <c r="F25" s="91">
        <f t="shared" si="13"/>
        <v>2432510</v>
      </c>
      <c r="G25" s="91">
        <f>G26+G27+G28</f>
        <v>2610390</v>
      </c>
      <c r="H25" s="91">
        <f t="shared" ref="H25:I25" si="14">H26+H27+H28</f>
        <v>2610390</v>
      </c>
      <c r="I25" s="91">
        <f t="shared" si="14"/>
        <v>2610390</v>
      </c>
    </row>
    <row r="26" spans="1:9" x14ac:dyDescent="0.25">
      <c r="A26" s="137">
        <v>31</v>
      </c>
      <c r="B26" s="138"/>
      <c r="C26" s="139"/>
      <c r="D26" s="25" t="s">
        <v>11</v>
      </c>
      <c r="E26" s="92">
        <v>1147165.01</v>
      </c>
      <c r="F26" s="92">
        <v>1765118.69</v>
      </c>
      <c r="G26" s="91">
        <v>1942950</v>
      </c>
      <c r="H26" s="91">
        <v>1942950</v>
      </c>
      <c r="I26" s="91">
        <v>1942950</v>
      </c>
    </row>
    <row r="27" spans="1:9" x14ac:dyDescent="0.25">
      <c r="A27" s="137">
        <v>32</v>
      </c>
      <c r="B27" s="138"/>
      <c r="C27" s="139"/>
      <c r="D27" s="25" t="s">
        <v>22</v>
      </c>
      <c r="E27" s="92">
        <v>886890.31</v>
      </c>
      <c r="F27" s="92">
        <v>666991.31000000006</v>
      </c>
      <c r="G27" s="91">
        <v>667040</v>
      </c>
      <c r="H27" s="91">
        <v>667040</v>
      </c>
      <c r="I27" s="91">
        <v>667040</v>
      </c>
    </row>
    <row r="28" spans="1:9" x14ac:dyDescent="0.25">
      <c r="A28" s="137">
        <v>38</v>
      </c>
      <c r="B28" s="138"/>
      <c r="C28" s="139"/>
      <c r="D28" s="11" t="s">
        <v>96</v>
      </c>
      <c r="E28" s="93">
        <v>647.91</v>
      </c>
      <c r="F28" s="93">
        <v>400</v>
      </c>
      <c r="G28" s="91">
        <v>400</v>
      </c>
      <c r="H28" s="91">
        <v>400</v>
      </c>
      <c r="I28" s="91">
        <v>400</v>
      </c>
    </row>
    <row r="29" spans="1:9" s="68" customFormat="1" x14ac:dyDescent="0.25">
      <c r="A29" s="66" t="s">
        <v>76</v>
      </c>
      <c r="B29" s="69"/>
      <c r="C29" s="70"/>
      <c r="D29" s="67" t="s">
        <v>77</v>
      </c>
      <c r="E29" s="95">
        <f>E30+E34</f>
        <v>1801157.8099999998</v>
      </c>
      <c r="F29" s="95">
        <f t="shared" ref="F29:I29" si="15">F30+F34</f>
        <v>1534882.53</v>
      </c>
      <c r="G29" s="95">
        <f t="shared" si="15"/>
        <v>701000</v>
      </c>
      <c r="H29" s="95">
        <f t="shared" si="15"/>
        <v>701000</v>
      </c>
      <c r="I29" s="95">
        <f t="shared" si="15"/>
        <v>701000</v>
      </c>
    </row>
    <row r="30" spans="1:9" s="62" customFormat="1" x14ac:dyDescent="0.25">
      <c r="A30" s="140">
        <v>3</v>
      </c>
      <c r="B30" s="141"/>
      <c r="C30" s="142"/>
      <c r="D30" s="26" t="s">
        <v>10</v>
      </c>
      <c r="E30" s="97">
        <f>E31+E32+E33</f>
        <v>1801157.8099999998</v>
      </c>
      <c r="F30" s="97">
        <f t="shared" ref="F30:I30" si="16">F31+F32+F33</f>
        <v>1356280</v>
      </c>
      <c r="G30" s="97">
        <f t="shared" si="16"/>
        <v>701000</v>
      </c>
      <c r="H30" s="97">
        <f t="shared" si="16"/>
        <v>701000</v>
      </c>
      <c r="I30" s="97">
        <f t="shared" si="16"/>
        <v>701000</v>
      </c>
    </row>
    <row r="31" spans="1:9" x14ac:dyDescent="0.25">
      <c r="A31" s="137">
        <v>31</v>
      </c>
      <c r="B31" s="138"/>
      <c r="C31" s="139"/>
      <c r="D31" s="25" t="s">
        <v>11</v>
      </c>
      <c r="E31" s="92">
        <v>424876.94</v>
      </c>
      <c r="F31" s="92">
        <v>681280</v>
      </c>
      <c r="G31" s="91">
        <v>26000</v>
      </c>
      <c r="H31" s="91">
        <v>26000</v>
      </c>
      <c r="I31" s="91">
        <v>26000</v>
      </c>
    </row>
    <row r="32" spans="1:9" x14ac:dyDescent="0.25">
      <c r="A32" s="137">
        <v>32</v>
      </c>
      <c r="B32" s="138"/>
      <c r="C32" s="139"/>
      <c r="D32" s="25" t="s">
        <v>22</v>
      </c>
      <c r="E32" s="92">
        <v>1340445.71</v>
      </c>
      <c r="F32" s="92">
        <v>675000</v>
      </c>
      <c r="G32" s="91">
        <v>675000</v>
      </c>
      <c r="H32" s="91">
        <v>675000</v>
      </c>
      <c r="I32" s="91">
        <v>675000</v>
      </c>
    </row>
    <row r="33" spans="1:9" x14ac:dyDescent="0.25">
      <c r="A33" s="79">
        <v>42</v>
      </c>
      <c r="B33" s="80"/>
      <c r="C33" s="81"/>
      <c r="D33" s="25" t="s">
        <v>120</v>
      </c>
      <c r="E33" s="92">
        <v>35835.160000000003</v>
      </c>
      <c r="F33" s="92">
        <v>0</v>
      </c>
      <c r="G33" s="91">
        <v>0</v>
      </c>
      <c r="H33" s="91">
        <v>0</v>
      </c>
      <c r="I33" s="91"/>
    </row>
    <row r="34" spans="1:9" s="62" customFormat="1" ht="25.5" x14ac:dyDescent="0.25">
      <c r="A34" s="140">
        <v>4</v>
      </c>
      <c r="B34" s="141"/>
      <c r="C34" s="142"/>
      <c r="D34" s="26" t="s">
        <v>12</v>
      </c>
      <c r="E34" s="97">
        <f t="shared" ref="E34:F34" si="17">E35</f>
        <v>0</v>
      </c>
      <c r="F34" s="97">
        <f t="shared" si="17"/>
        <v>178602.53</v>
      </c>
      <c r="G34" s="97">
        <f>G35</f>
        <v>0</v>
      </c>
      <c r="H34" s="97">
        <f t="shared" ref="H34:I34" si="18">H35</f>
        <v>0</v>
      </c>
      <c r="I34" s="97">
        <f t="shared" si="18"/>
        <v>0</v>
      </c>
    </row>
    <row r="35" spans="1:9" ht="25.5" x14ac:dyDescent="0.25">
      <c r="A35" s="137">
        <v>42</v>
      </c>
      <c r="B35" s="138"/>
      <c r="C35" s="139"/>
      <c r="D35" s="25" t="s">
        <v>31</v>
      </c>
      <c r="E35" s="92">
        <v>0</v>
      </c>
      <c r="F35" s="92">
        <v>178602.53</v>
      </c>
      <c r="G35" s="91">
        <v>0</v>
      </c>
      <c r="H35" s="91">
        <v>0</v>
      </c>
      <c r="I35" s="94">
        <v>0</v>
      </c>
    </row>
    <row r="36" spans="1:9" s="68" customFormat="1" x14ac:dyDescent="0.25">
      <c r="A36" s="66" t="s">
        <v>92</v>
      </c>
      <c r="B36" s="69"/>
      <c r="C36" s="70"/>
      <c r="D36" s="67" t="s">
        <v>93</v>
      </c>
      <c r="E36" s="95">
        <f>E37+E40</f>
        <v>13834941.24</v>
      </c>
      <c r="F36" s="95">
        <f t="shared" ref="F36:I36" si="19">F37+F40</f>
        <v>16600926</v>
      </c>
      <c r="G36" s="95">
        <f t="shared" si="19"/>
        <v>27675100</v>
      </c>
      <c r="H36" s="95">
        <f t="shared" si="19"/>
        <v>21163600</v>
      </c>
      <c r="I36" s="95">
        <f t="shared" si="19"/>
        <v>21163600</v>
      </c>
    </row>
    <row r="37" spans="1:9" s="62" customFormat="1" x14ac:dyDescent="0.25">
      <c r="A37" s="140">
        <v>3</v>
      </c>
      <c r="B37" s="141"/>
      <c r="C37" s="142"/>
      <c r="D37" s="26" t="s">
        <v>10</v>
      </c>
      <c r="E37" s="97">
        <f t="shared" ref="E37:F37" si="20">E38+E39</f>
        <v>13834941.24</v>
      </c>
      <c r="F37" s="97">
        <f t="shared" si="20"/>
        <v>16600926</v>
      </c>
      <c r="G37" s="97">
        <f>G38+G39</f>
        <v>19034100</v>
      </c>
      <c r="H37" s="97">
        <f t="shared" ref="H37:I37" si="21">H38+H39</f>
        <v>19034100</v>
      </c>
      <c r="I37" s="97">
        <f t="shared" si="21"/>
        <v>19034100</v>
      </c>
    </row>
    <row r="38" spans="1:9" x14ac:dyDescent="0.25">
      <c r="A38" s="137">
        <v>31</v>
      </c>
      <c r="B38" s="138"/>
      <c r="C38" s="139"/>
      <c r="D38" s="25" t="s">
        <v>11</v>
      </c>
      <c r="E38" s="92">
        <v>12484952.75</v>
      </c>
      <c r="F38" s="92">
        <v>13879991.17</v>
      </c>
      <c r="G38" s="91">
        <v>16106015</v>
      </c>
      <c r="H38" s="91">
        <v>16106015</v>
      </c>
      <c r="I38" s="91">
        <v>16106015</v>
      </c>
    </row>
    <row r="39" spans="1:9" x14ac:dyDescent="0.25">
      <c r="A39" s="137">
        <v>32</v>
      </c>
      <c r="B39" s="138"/>
      <c r="C39" s="139"/>
      <c r="D39" s="25" t="s">
        <v>22</v>
      </c>
      <c r="E39" s="92">
        <v>1349988.49</v>
      </c>
      <c r="F39" s="92">
        <v>2720934.83</v>
      </c>
      <c r="G39" s="91">
        <v>2928085</v>
      </c>
      <c r="H39" s="91">
        <v>2928085</v>
      </c>
      <c r="I39" s="91">
        <v>2928085</v>
      </c>
    </row>
    <row r="40" spans="1:9" s="62" customFormat="1" x14ac:dyDescent="0.25">
      <c r="A40" s="158">
        <v>9</v>
      </c>
      <c r="B40" s="159"/>
      <c r="C40" s="160"/>
      <c r="D40" s="106" t="s">
        <v>98</v>
      </c>
      <c r="E40" s="97">
        <f t="shared" ref="E40:F40" si="22">E41</f>
        <v>0</v>
      </c>
      <c r="F40" s="97">
        <f t="shared" si="22"/>
        <v>0</v>
      </c>
      <c r="G40" s="97">
        <f>G41</f>
        <v>8641000</v>
      </c>
      <c r="H40" s="97">
        <f>H41</f>
        <v>2129500</v>
      </c>
      <c r="I40" s="97">
        <f>I41</f>
        <v>2129500</v>
      </c>
    </row>
    <row r="41" spans="1:9" x14ac:dyDescent="0.25">
      <c r="A41" s="161">
        <v>92</v>
      </c>
      <c r="B41" s="162"/>
      <c r="C41" s="163"/>
      <c r="D41" s="109" t="s">
        <v>99</v>
      </c>
      <c r="E41" s="89"/>
      <c r="F41" s="89"/>
      <c r="G41" s="91">
        <v>8641000</v>
      </c>
      <c r="H41" s="91">
        <v>2129500</v>
      </c>
      <c r="I41" s="94">
        <v>2129500</v>
      </c>
    </row>
    <row r="42" spans="1:9" s="68" customFormat="1" x14ac:dyDescent="0.25">
      <c r="A42" s="66" t="s">
        <v>78</v>
      </c>
      <c r="B42" s="69"/>
      <c r="C42" s="70"/>
      <c r="D42" s="67" t="s">
        <v>79</v>
      </c>
      <c r="E42" s="95">
        <f>E43+E46</f>
        <v>14886.68</v>
      </c>
      <c r="F42" s="95">
        <f t="shared" ref="F42:I42" si="23">F43+F46</f>
        <v>9793117.4199999999</v>
      </c>
      <c r="G42" s="95">
        <f t="shared" si="23"/>
        <v>3767760</v>
      </c>
      <c r="H42" s="95">
        <f t="shared" si="23"/>
        <v>175500</v>
      </c>
      <c r="I42" s="95">
        <f t="shared" si="23"/>
        <v>175500</v>
      </c>
    </row>
    <row r="43" spans="1:9" s="62" customFormat="1" ht="25.5" x14ac:dyDescent="0.25">
      <c r="A43" s="140">
        <v>3</v>
      </c>
      <c r="B43" s="141"/>
      <c r="C43" s="142"/>
      <c r="D43" s="26" t="s">
        <v>12</v>
      </c>
      <c r="E43" s="97">
        <f>E45+E44</f>
        <v>14886.68</v>
      </c>
      <c r="F43" s="97">
        <f t="shared" ref="F43:I43" si="24">F45+F44</f>
        <v>1082693.74</v>
      </c>
      <c r="G43" s="97">
        <f t="shared" si="24"/>
        <v>175500</v>
      </c>
      <c r="H43" s="97">
        <f t="shared" si="24"/>
        <v>175500</v>
      </c>
      <c r="I43" s="97">
        <f t="shared" si="24"/>
        <v>175500</v>
      </c>
    </row>
    <row r="44" spans="1:9" x14ac:dyDescent="0.25">
      <c r="A44" s="137">
        <v>31</v>
      </c>
      <c r="B44" s="138"/>
      <c r="C44" s="139"/>
      <c r="D44" s="25" t="s">
        <v>11</v>
      </c>
      <c r="E44" s="91">
        <v>0</v>
      </c>
      <c r="F44" s="91">
        <v>175500</v>
      </c>
      <c r="G44" s="91">
        <v>175500</v>
      </c>
      <c r="H44" s="91">
        <v>175500</v>
      </c>
      <c r="I44" s="91">
        <v>175500</v>
      </c>
    </row>
    <row r="45" spans="1:9" x14ac:dyDescent="0.25">
      <c r="A45" s="137">
        <v>32</v>
      </c>
      <c r="B45" s="138"/>
      <c r="C45" s="139"/>
      <c r="D45" s="14" t="s">
        <v>121</v>
      </c>
      <c r="E45" s="89">
        <v>14886.68</v>
      </c>
      <c r="F45" s="89">
        <v>907193.74</v>
      </c>
      <c r="G45" s="91">
        <v>0</v>
      </c>
      <c r="H45" s="91">
        <v>0</v>
      </c>
      <c r="I45" s="94">
        <v>0</v>
      </c>
    </row>
    <row r="46" spans="1:9" ht="25.5" x14ac:dyDescent="0.25">
      <c r="A46" s="140">
        <v>4</v>
      </c>
      <c r="B46" s="141"/>
      <c r="C46" s="142"/>
      <c r="D46" s="26" t="s">
        <v>12</v>
      </c>
      <c r="E46" s="97">
        <f>E47+E48</f>
        <v>0</v>
      </c>
      <c r="F46" s="97">
        <f t="shared" ref="F46:I46" si="25">F47+F48</f>
        <v>8710423.6799999997</v>
      </c>
      <c r="G46" s="97">
        <f t="shared" si="25"/>
        <v>3592260</v>
      </c>
      <c r="H46" s="97">
        <f t="shared" si="25"/>
        <v>0</v>
      </c>
      <c r="I46" s="97">
        <f t="shared" si="25"/>
        <v>0</v>
      </c>
    </row>
    <row r="47" spans="1:9" ht="25.5" x14ac:dyDescent="0.25">
      <c r="A47" s="137">
        <v>42</v>
      </c>
      <c r="B47" s="138"/>
      <c r="C47" s="139"/>
      <c r="D47" s="25" t="s">
        <v>31</v>
      </c>
      <c r="E47" s="89">
        <v>0</v>
      </c>
      <c r="F47" s="89">
        <v>9689.92</v>
      </c>
      <c r="G47" s="91">
        <v>29010</v>
      </c>
      <c r="H47" s="91">
        <v>0</v>
      </c>
      <c r="I47" s="94">
        <v>0</v>
      </c>
    </row>
    <row r="48" spans="1:9" ht="25.5" x14ac:dyDescent="0.25">
      <c r="A48" s="137">
        <v>45</v>
      </c>
      <c r="B48" s="138"/>
      <c r="C48" s="139"/>
      <c r="D48" s="25" t="s">
        <v>119</v>
      </c>
      <c r="E48" s="89">
        <v>0</v>
      </c>
      <c r="F48" s="89">
        <v>8700733.7599999998</v>
      </c>
      <c r="G48" s="91">
        <v>3563250</v>
      </c>
      <c r="H48" s="91">
        <v>0</v>
      </c>
      <c r="I48" s="94">
        <v>0</v>
      </c>
    </row>
    <row r="49" spans="1:9" s="68" customFormat="1" x14ac:dyDescent="0.25">
      <c r="A49" s="151" t="s">
        <v>86</v>
      </c>
      <c r="B49" s="152"/>
      <c r="C49" s="153"/>
      <c r="D49" s="67" t="s">
        <v>8</v>
      </c>
      <c r="E49" s="95">
        <f t="shared" ref="E49:F49" si="26">E50</f>
        <v>18165.21</v>
      </c>
      <c r="F49" s="95">
        <f t="shared" si="26"/>
        <v>28880</v>
      </c>
      <c r="G49" s="95">
        <f>G50</f>
        <v>26550</v>
      </c>
      <c r="H49" s="95">
        <f t="shared" ref="H49:I55" si="27">H50</f>
        <v>26550</v>
      </c>
      <c r="I49" s="95">
        <f t="shared" si="27"/>
        <v>26550</v>
      </c>
    </row>
    <row r="50" spans="1:9" s="62" customFormat="1" x14ac:dyDescent="0.25">
      <c r="A50" s="140">
        <v>3</v>
      </c>
      <c r="B50" s="141"/>
      <c r="C50" s="142"/>
      <c r="D50" s="26" t="s">
        <v>10</v>
      </c>
      <c r="E50" s="97">
        <f>E51</f>
        <v>18165.21</v>
      </c>
      <c r="F50" s="97">
        <f>F51</f>
        <v>28880</v>
      </c>
      <c r="G50" s="97">
        <f>G51</f>
        <v>26550</v>
      </c>
      <c r="H50" s="97">
        <f t="shared" si="27"/>
        <v>26550</v>
      </c>
      <c r="I50" s="97">
        <f t="shared" si="27"/>
        <v>26550</v>
      </c>
    </row>
    <row r="51" spans="1:9" x14ac:dyDescent="0.25">
      <c r="A51" s="149">
        <v>32</v>
      </c>
      <c r="B51" s="149"/>
      <c r="C51" s="149"/>
      <c r="D51" s="71" t="s">
        <v>22</v>
      </c>
      <c r="E51" s="94">
        <v>18165.21</v>
      </c>
      <c r="F51" s="94">
        <v>28880</v>
      </c>
      <c r="G51" s="91">
        <v>26550</v>
      </c>
      <c r="H51" s="91">
        <v>26550</v>
      </c>
      <c r="I51" s="91">
        <v>26550</v>
      </c>
    </row>
    <row r="52" spans="1:9" x14ac:dyDescent="0.25">
      <c r="A52" s="151" t="s">
        <v>122</v>
      </c>
      <c r="B52" s="152"/>
      <c r="C52" s="153"/>
      <c r="D52" s="67" t="s">
        <v>123</v>
      </c>
      <c r="E52" s="95">
        <f>E53+E55</f>
        <v>65921.759999999995</v>
      </c>
      <c r="F52" s="95">
        <f t="shared" ref="F52:I52" si="28">F53+F55</f>
        <v>120657.1</v>
      </c>
      <c r="G52" s="95">
        <f t="shared" si="28"/>
        <v>0</v>
      </c>
      <c r="H52" s="95">
        <f t="shared" si="28"/>
        <v>0</v>
      </c>
      <c r="I52" s="95">
        <f t="shared" si="28"/>
        <v>0</v>
      </c>
    </row>
    <row r="53" spans="1:9" x14ac:dyDescent="0.25">
      <c r="A53" s="140">
        <v>4</v>
      </c>
      <c r="B53" s="141"/>
      <c r="C53" s="142"/>
      <c r="D53" s="26" t="s">
        <v>120</v>
      </c>
      <c r="E53" s="97">
        <f>E54</f>
        <v>65921.759999999995</v>
      </c>
      <c r="F53" s="97">
        <f>F54</f>
        <v>0</v>
      </c>
      <c r="G53" s="97">
        <f>G54</f>
        <v>0</v>
      </c>
      <c r="H53" s="97">
        <f t="shared" si="27"/>
        <v>0</v>
      </c>
      <c r="I53" s="97">
        <f t="shared" si="27"/>
        <v>0</v>
      </c>
    </row>
    <row r="54" spans="1:9" x14ac:dyDescent="0.25">
      <c r="A54" s="149">
        <v>42</v>
      </c>
      <c r="B54" s="149"/>
      <c r="C54" s="149"/>
      <c r="D54" s="71" t="s">
        <v>124</v>
      </c>
      <c r="E54" s="94">
        <v>65921.759999999995</v>
      </c>
      <c r="F54" s="94">
        <v>0</v>
      </c>
      <c r="G54" s="91">
        <v>0</v>
      </c>
      <c r="H54" s="91">
        <v>0</v>
      </c>
      <c r="I54" s="91">
        <v>0</v>
      </c>
    </row>
    <row r="55" spans="1:9" ht="25.5" x14ac:dyDescent="0.25">
      <c r="A55" s="140">
        <v>5</v>
      </c>
      <c r="B55" s="141"/>
      <c r="C55" s="142"/>
      <c r="D55" s="22" t="s">
        <v>17</v>
      </c>
      <c r="E55" s="97">
        <f>E56</f>
        <v>0</v>
      </c>
      <c r="F55" s="97">
        <f>F56</f>
        <v>120657.1</v>
      </c>
      <c r="G55" s="97">
        <f>G56</f>
        <v>0</v>
      </c>
      <c r="H55" s="97">
        <f t="shared" si="27"/>
        <v>0</v>
      </c>
      <c r="I55" s="97">
        <f t="shared" si="27"/>
        <v>0</v>
      </c>
    </row>
    <row r="56" spans="1:9" ht="25.5" x14ac:dyDescent="0.25">
      <c r="A56" s="149">
        <v>54</v>
      </c>
      <c r="B56" s="149"/>
      <c r="C56" s="149"/>
      <c r="D56" s="23" t="s">
        <v>24</v>
      </c>
      <c r="E56" s="94">
        <v>0</v>
      </c>
      <c r="F56" s="94">
        <v>120657.1</v>
      </c>
      <c r="G56" s="91">
        <v>0</v>
      </c>
      <c r="H56" s="91">
        <v>0</v>
      </c>
      <c r="I56" s="91">
        <v>0</v>
      </c>
    </row>
    <row r="57" spans="1:9" x14ac:dyDescent="0.25">
      <c r="A57" s="84"/>
      <c r="B57" s="84"/>
      <c r="C57" s="84"/>
      <c r="D57" s="85"/>
      <c r="E57" s="100"/>
      <c r="F57" s="100"/>
      <c r="G57" s="101"/>
      <c r="H57" s="101"/>
      <c r="I57" s="101"/>
    </row>
    <row r="58" spans="1:9" x14ac:dyDescent="0.25">
      <c r="A58" s="84"/>
      <c r="B58" s="84"/>
      <c r="C58" s="84"/>
      <c r="D58" s="85"/>
      <c r="E58" s="100"/>
      <c r="F58" s="100"/>
      <c r="G58" s="101"/>
      <c r="H58" s="101"/>
      <c r="I58" s="101"/>
    </row>
    <row r="59" spans="1:9" ht="25.5" x14ac:dyDescent="0.25">
      <c r="A59" s="143" t="s">
        <v>20</v>
      </c>
      <c r="B59" s="144"/>
      <c r="C59" s="145"/>
      <c r="D59" s="110" t="s">
        <v>21</v>
      </c>
      <c r="E59" s="110" t="s">
        <v>35</v>
      </c>
      <c r="F59" s="111" t="s">
        <v>36</v>
      </c>
      <c r="G59" s="111" t="s">
        <v>33</v>
      </c>
      <c r="H59" s="111" t="s">
        <v>27</v>
      </c>
      <c r="I59" s="111" t="s">
        <v>34</v>
      </c>
    </row>
    <row r="60" spans="1:9" ht="25.5" x14ac:dyDescent="0.25">
      <c r="A60" s="140" t="s">
        <v>125</v>
      </c>
      <c r="B60" s="141"/>
      <c r="C60" s="142"/>
      <c r="D60" s="26" t="s">
        <v>126</v>
      </c>
      <c r="E60" s="97">
        <f t="shared" ref="E60:I60" si="29">E61</f>
        <v>192379</v>
      </c>
      <c r="F60" s="97">
        <f>F61</f>
        <v>288941.71000000002</v>
      </c>
      <c r="G60" s="97">
        <f t="shared" si="29"/>
        <v>0</v>
      </c>
      <c r="H60" s="97">
        <f t="shared" si="29"/>
        <v>0</v>
      </c>
      <c r="I60" s="97">
        <f t="shared" si="29"/>
        <v>0</v>
      </c>
    </row>
    <row r="61" spans="1:9" ht="25.5" x14ac:dyDescent="0.25">
      <c r="A61" s="140" t="s">
        <v>102</v>
      </c>
      <c r="B61" s="141"/>
      <c r="C61" s="142"/>
      <c r="D61" s="26" t="s">
        <v>103</v>
      </c>
      <c r="E61" s="97">
        <f>E63+E65</f>
        <v>192379</v>
      </c>
      <c r="F61" s="97">
        <f t="shared" ref="F61:I61" si="30">F63+F65</f>
        <v>288941.71000000002</v>
      </c>
      <c r="G61" s="97">
        <f t="shared" si="30"/>
        <v>0</v>
      </c>
      <c r="H61" s="97">
        <f t="shared" si="30"/>
        <v>0</v>
      </c>
      <c r="I61" s="97">
        <f t="shared" si="30"/>
        <v>0</v>
      </c>
    </row>
    <row r="62" spans="1:9" x14ac:dyDescent="0.25">
      <c r="A62" s="146" t="s">
        <v>127</v>
      </c>
      <c r="B62" s="147"/>
      <c r="C62" s="148"/>
      <c r="D62" s="67" t="s">
        <v>128</v>
      </c>
      <c r="E62" s="95">
        <f>E63+E65</f>
        <v>192379</v>
      </c>
      <c r="F62" s="95">
        <f>F63+F65</f>
        <v>288941.71000000002</v>
      </c>
      <c r="G62" s="95">
        <f>G63+G65</f>
        <v>0</v>
      </c>
      <c r="H62" s="95">
        <f>H63+H65</f>
        <v>0</v>
      </c>
      <c r="I62" s="95">
        <f>I63+I65</f>
        <v>0</v>
      </c>
    </row>
    <row r="63" spans="1:9" x14ac:dyDescent="0.25">
      <c r="A63" s="140">
        <v>3</v>
      </c>
      <c r="B63" s="141"/>
      <c r="C63" s="142"/>
      <c r="D63" s="26" t="s">
        <v>10</v>
      </c>
      <c r="E63" s="96">
        <f t="shared" ref="E63:F63" si="31">E64</f>
        <v>60130.01</v>
      </c>
      <c r="F63" s="96">
        <f t="shared" si="31"/>
        <v>244353.35</v>
      </c>
      <c r="G63" s="96">
        <f>G64</f>
        <v>0</v>
      </c>
      <c r="H63" s="96">
        <f t="shared" ref="H63:I63" si="32">H64</f>
        <v>0</v>
      </c>
      <c r="I63" s="96">
        <f t="shared" si="32"/>
        <v>0</v>
      </c>
    </row>
    <row r="64" spans="1:9" x14ac:dyDescent="0.25">
      <c r="A64" s="137">
        <v>32</v>
      </c>
      <c r="B64" s="138"/>
      <c r="C64" s="139"/>
      <c r="D64" s="25" t="s">
        <v>22</v>
      </c>
      <c r="E64" s="92">
        <v>60130.01</v>
      </c>
      <c r="F64" s="92">
        <v>244353.35</v>
      </c>
      <c r="G64" s="91">
        <v>0</v>
      </c>
      <c r="H64" s="91">
        <v>0</v>
      </c>
      <c r="I64" s="91">
        <v>0</v>
      </c>
    </row>
    <row r="65" spans="1:9" ht="25.5" x14ac:dyDescent="0.25">
      <c r="A65" s="140">
        <v>4</v>
      </c>
      <c r="B65" s="141"/>
      <c r="C65" s="142"/>
      <c r="D65" s="26" t="s">
        <v>12</v>
      </c>
      <c r="E65" s="97">
        <f>E66+E67</f>
        <v>132248.99</v>
      </c>
      <c r="F65" s="97">
        <f t="shared" ref="F65:I65" si="33">F66+F67</f>
        <v>44588.36</v>
      </c>
      <c r="G65" s="97">
        <f t="shared" si="33"/>
        <v>0</v>
      </c>
      <c r="H65" s="97">
        <f t="shared" si="33"/>
        <v>0</v>
      </c>
      <c r="I65" s="97">
        <f t="shared" si="33"/>
        <v>0</v>
      </c>
    </row>
    <row r="66" spans="1:9" ht="25.5" x14ac:dyDescent="0.25">
      <c r="A66" s="137">
        <v>42</v>
      </c>
      <c r="B66" s="138"/>
      <c r="C66" s="139"/>
      <c r="D66" s="25" t="s">
        <v>31</v>
      </c>
      <c r="E66" s="92">
        <v>26070.74</v>
      </c>
      <c r="F66" s="92">
        <v>15544.5</v>
      </c>
      <c r="G66" s="91">
        <v>0</v>
      </c>
      <c r="H66" s="91">
        <v>0</v>
      </c>
      <c r="I66" s="91">
        <v>0</v>
      </c>
    </row>
    <row r="67" spans="1:9" ht="25.5" x14ac:dyDescent="0.25">
      <c r="A67" s="137">
        <v>45</v>
      </c>
      <c r="B67" s="138"/>
      <c r="C67" s="139"/>
      <c r="D67" s="25" t="s">
        <v>119</v>
      </c>
      <c r="E67" s="92">
        <v>106178.25</v>
      </c>
      <c r="F67" s="92">
        <v>29043.86</v>
      </c>
      <c r="G67" s="91">
        <v>0</v>
      </c>
      <c r="H67" s="91">
        <v>0</v>
      </c>
      <c r="I67" s="91">
        <v>0</v>
      </c>
    </row>
    <row r="68" spans="1:9" x14ac:dyDescent="0.25">
      <c r="A68" s="84"/>
      <c r="B68" s="84"/>
      <c r="C68" s="84"/>
      <c r="D68" s="85"/>
      <c r="E68" s="100"/>
      <c r="F68" s="100"/>
      <c r="G68" s="101"/>
      <c r="H68" s="101"/>
      <c r="I68" s="101"/>
    </row>
    <row r="69" spans="1:9" x14ac:dyDescent="0.25">
      <c r="A69" s="84"/>
      <c r="B69" s="84"/>
      <c r="C69" s="84"/>
      <c r="D69" s="85"/>
      <c r="E69" s="100"/>
      <c r="F69" s="100"/>
      <c r="G69" s="101"/>
      <c r="H69" s="101"/>
      <c r="I69" s="101"/>
    </row>
    <row r="70" spans="1:9" s="62" customFormat="1" ht="25.5" x14ac:dyDescent="0.25">
      <c r="A70" s="154" t="s">
        <v>104</v>
      </c>
      <c r="B70" s="154"/>
      <c r="C70" s="154"/>
      <c r="D70" s="72" t="s">
        <v>105</v>
      </c>
      <c r="E70" s="97">
        <f t="shared" ref="E70:I71" si="34">E71</f>
        <v>571371.67999999993</v>
      </c>
      <c r="F70" s="97">
        <f t="shared" si="34"/>
        <v>637069.48</v>
      </c>
      <c r="G70" s="97">
        <f t="shared" si="34"/>
        <v>500000</v>
      </c>
      <c r="H70" s="97">
        <f t="shared" si="34"/>
        <v>500000</v>
      </c>
      <c r="I70" s="97">
        <f t="shared" si="34"/>
        <v>500000</v>
      </c>
    </row>
    <row r="71" spans="1:9" s="62" customFormat="1" ht="38.25" x14ac:dyDescent="0.25">
      <c r="A71" s="140" t="s">
        <v>106</v>
      </c>
      <c r="B71" s="141"/>
      <c r="C71" s="142"/>
      <c r="D71" s="26" t="s">
        <v>107</v>
      </c>
      <c r="E71" s="96">
        <f>E72</f>
        <v>571371.67999999993</v>
      </c>
      <c r="F71" s="96">
        <f t="shared" si="34"/>
        <v>637069.48</v>
      </c>
      <c r="G71" s="96">
        <f t="shared" si="34"/>
        <v>500000</v>
      </c>
      <c r="H71" s="96">
        <f t="shared" si="34"/>
        <v>500000</v>
      </c>
      <c r="I71" s="96">
        <f t="shared" si="34"/>
        <v>500000</v>
      </c>
    </row>
    <row r="72" spans="1:9" s="68" customFormat="1" ht="15" customHeight="1" x14ac:dyDescent="0.25">
      <c r="A72" s="155" t="s">
        <v>90</v>
      </c>
      <c r="B72" s="156"/>
      <c r="C72" s="157"/>
      <c r="D72" s="67" t="s">
        <v>91</v>
      </c>
      <c r="E72" s="95">
        <f t="shared" ref="E72:F72" si="35">E73+E76+E80</f>
        <v>571371.67999999993</v>
      </c>
      <c r="F72" s="95">
        <f t="shared" si="35"/>
        <v>637069.48</v>
      </c>
      <c r="G72" s="95">
        <f>G73+G76+G80</f>
        <v>500000</v>
      </c>
      <c r="H72" s="95">
        <f t="shared" ref="H72:I72" si="36">H73+H76+H80</f>
        <v>500000</v>
      </c>
      <c r="I72" s="95">
        <f t="shared" si="36"/>
        <v>500000</v>
      </c>
    </row>
    <row r="73" spans="1:9" s="62" customFormat="1" x14ac:dyDescent="0.25">
      <c r="A73" s="140">
        <v>3</v>
      </c>
      <c r="B73" s="141"/>
      <c r="C73" s="142"/>
      <c r="D73" s="26" t="s">
        <v>10</v>
      </c>
      <c r="E73" s="97">
        <f t="shared" ref="E73:F73" si="37">E74+E75</f>
        <v>95181.010000000009</v>
      </c>
      <c r="F73" s="97">
        <f t="shared" si="37"/>
        <v>125274.40000000001</v>
      </c>
      <c r="G73" s="97">
        <f>G74+G75</f>
        <v>180662.11</v>
      </c>
      <c r="H73" s="97">
        <f t="shared" ref="H73:I73" si="38">H74+H75</f>
        <v>180662.11</v>
      </c>
      <c r="I73" s="97">
        <f t="shared" si="38"/>
        <v>180662.11</v>
      </c>
    </row>
    <row r="74" spans="1:9" x14ac:dyDescent="0.25">
      <c r="A74" s="137">
        <v>32</v>
      </c>
      <c r="B74" s="138"/>
      <c r="C74" s="139"/>
      <c r="D74" s="25" t="s">
        <v>22</v>
      </c>
      <c r="E74" s="92">
        <v>92008.8</v>
      </c>
      <c r="F74" s="92">
        <v>124413.3</v>
      </c>
      <c r="G74" s="91">
        <v>180662.11</v>
      </c>
      <c r="H74" s="91">
        <v>180662.11</v>
      </c>
      <c r="I74" s="91">
        <v>180662.11</v>
      </c>
    </row>
    <row r="75" spans="1:9" x14ac:dyDescent="0.25">
      <c r="A75" s="137">
        <v>34</v>
      </c>
      <c r="B75" s="138"/>
      <c r="C75" s="139"/>
      <c r="D75" s="11" t="s">
        <v>95</v>
      </c>
      <c r="E75" s="93">
        <v>3172.21</v>
      </c>
      <c r="F75" s="93">
        <v>861.1</v>
      </c>
      <c r="G75" s="91">
        <v>0</v>
      </c>
      <c r="H75" s="91">
        <v>0</v>
      </c>
      <c r="I75" s="91">
        <v>0</v>
      </c>
    </row>
    <row r="76" spans="1:9" s="62" customFormat="1" ht="25.5" x14ac:dyDescent="0.25">
      <c r="A76" s="140">
        <v>4</v>
      </c>
      <c r="B76" s="141"/>
      <c r="C76" s="142"/>
      <c r="D76" s="26" t="s">
        <v>12</v>
      </c>
      <c r="E76" s="97">
        <f t="shared" ref="E76:F76" si="39">E77+E78+E79</f>
        <v>344131.48</v>
      </c>
      <c r="F76" s="97">
        <f t="shared" si="39"/>
        <v>412750.68</v>
      </c>
      <c r="G76" s="97">
        <f>G77+G78+G79</f>
        <v>319337.89</v>
      </c>
      <c r="H76" s="97">
        <f t="shared" ref="H76:I76" si="40">H77+H78+H79</f>
        <v>319337.89</v>
      </c>
      <c r="I76" s="97">
        <f t="shared" si="40"/>
        <v>319337.89</v>
      </c>
    </row>
    <row r="77" spans="1:9" ht="25.5" x14ac:dyDescent="0.25">
      <c r="A77" s="137">
        <v>41</v>
      </c>
      <c r="B77" s="138"/>
      <c r="C77" s="139"/>
      <c r="D77" s="23" t="s">
        <v>13</v>
      </c>
      <c r="E77" s="89">
        <v>0</v>
      </c>
      <c r="F77" s="89">
        <v>9290.6</v>
      </c>
      <c r="G77" s="91">
        <v>0</v>
      </c>
      <c r="H77" s="91">
        <v>0</v>
      </c>
      <c r="I77" s="91">
        <v>0</v>
      </c>
    </row>
    <row r="78" spans="1:9" ht="25.5" x14ac:dyDescent="0.25">
      <c r="A78" s="137">
        <v>42</v>
      </c>
      <c r="B78" s="138"/>
      <c r="C78" s="139"/>
      <c r="D78" s="25" t="s">
        <v>31</v>
      </c>
      <c r="E78" s="92">
        <v>321970.75</v>
      </c>
      <c r="F78" s="92">
        <v>387987.8</v>
      </c>
      <c r="G78" s="91">
        <v>262037.89</v>
      </c>
      <c r="H78" s="91">
        <v>262037.89</v>
      </c>
      <c r="I78" s="91">
        <v>262037.89</v>
      </c>
    </row>
    <row r="79" spans="1:9" ht="25.5" x14ac:dyDescent="0.25">
      <c r="A79" s="137">
        <v>45</v>
      </c>
      <c r="B79" s="138"/>
      <c r="C79" s="139"/>
      <c r="D79" s="14" t="s">
        <v>97</v>
      </c>
      <c r="E79" s="89">
        <v>22160.73</v>
      </c>
      <c r="F79" s="89">
        <v>15472.28</v>
      </c>
      <c r="G79" s="98">
        <v>57300</v>
      </c>
      <c r="H79" s="98">
        <v>57300</v>
      </c>
      <c r="I79" s="98">
        <v>57300</v>
      </c>
    </row>
    <row r="80" spans="1:9" s="62" customFormat="1" ht="25.5" x14ac:dyDescent="0.25">
      <c r="A80" s="140">
        <v>5</v>
      </c>
      <c r="B80" s="141"/>
      <c r="C80" s="142"/>
      <c r="D80" s="22" t="s">
        <v>17</v>
      </c>
      <c r="E80" s="99">
        <f t="shared" ref="E80:F80" si="41">E81</f>
        <v>132059.19</v>
      </c>
      <c r="F80" s="99">
        <f t="shared" si="41"/>
        <v>99044.4</v>
      </c>
      <c r="G80" s="99">
        <f>G81</f>
        <v>0</v>
      </c>
      <c r="H80" s="99">
        <f t="shared" ref="H80:I80" si="42">H81</f>
        <v>0</v>
      </c>
      <c r="I80" s="99">
        <f t="shared" si="42"/>
        <v>0</v>
      </c>
    </row>
    <row r="81" spans="1:9" ht="25.5" x14ac:dyDescent="0.25">
      <c r="A81" s="137">
        <v>54</v>
      </c>
      <c r="B81" s="138"/>
      <c r="C81" s="139"/>
      <c r="D81" s="14" t="s">
        <v>24</v>
      </c>
      <c r="E81" s="89">
        <v>132059.19</v>
      </c>
      <c r="F81" s="89">
        <v>99044.4</v>
      </c>
      <c r="G81" s="98">
        <v>0</v>
      </c>
      <c r="H81" s="98">
        <v>0</v>
      </c>
      <c r="I81" s="98">
        <v>0</v>
      </c>
    </row>
    <row r="82" spans="1:9" ht="33.75" customHeight="1" x14ac:dyDescent="0.25">
      <c r="H82" s="86"/>
      <c r="I82" s="86"/>
    </row>
    <row r="83" spans="1:9" ht="15.75" x14ac:dyDescent="0.25">
      <c r="H83" s="150" t="s">
        <v>131</v>
      </c>
      <c r="I83" s="150"/>
    </row>
    <row r="84" spans="1:9" ht="15.75" x14ac:dyDescent="0.25">
      <c r="H84" s="150" t="s">
        <v>132</v>
      </c>
      <c r="I84" s="150"/>
    </row>
  </sheetData>
  <mergeCells count="70">
    <mergeCell ref="A15:C15"/>
    <mergeCell ref="A1:I1"/>
    <mergeCell ref="A3:I3"/>
    <mergeCell ref="A5:C5"/>
    <mergeCell ref="A6:C6"/>
    <mergeCell ref="A7:C7"/>
    <mergeCell ref="A8:C8"/>
    <mergeCell ref="A9:C9"/>
    <mergeCell ref="A10:C10"/>
    <mergeCell ref="A11:C11"/>
    <mergeCell ref="A12:C12"/>
    <mergeCell ref="A14:C14"/>
    <mergeCell ref="A27:C27"/>
    <mergeCell ref="A16:C16"/>
    <mergeCell ref="A17:C17"/>
    <mergeCell ref="A18:C18"/>
    <mergeCell ref="A19:C19"/>
    <mergeCell ref="A20:C20"/>
    <mergeCell ref="A22:C22"/>
    <mergeCell ref="A23:C23"/>
    <mergeCell ref="A25:C25"/>
    <mergeCell ref="A26:C26"/>
    <mergeCell ref="A43:C43"/>
    <mergeCell ref="A28:C28"/>
    <mergeCell ref="A30:C30"/>
    <mergeCell ref="A31:C31"/>
    <mergeCell ref="A32:C32"/>
    <mergeCell ref="A34:C34"/>
    <mergeCell ref="A35:C35"/>
    <mergeCell ref="A37:C37"/>
    <mergeCell ref="A38:C38"/>
    <mergeCell ref="A39:C39"/>
    <mergeCell ref="A40:C40"/>
    <mergeCell ref="A41:C41"/>
    <mergeCell ref="A77:C77"/>
    <mergeCell ref="A45:C45"/>
    <mergeCell ref="A49:C49"/>
    <mergeCell ref="A50:C50"/>
    <mergeCell ref="A51:C51"/>
    <mergeCell ref="A70:C70"/>
    <mergeCell ref="A71:C71"/>
    <mergeCell ref="A72:C72"/>
    <mergeCell ref="A73:C73"/>
    <mergeCell ref="A74:C74"/>
    <mergeCell ref="A75:C75"/>
    <mergeCell ref="A76:C76"/>
    <mergeCell ref="A52:C52"/>
    <mergeCell ref="A53:C53"/>
    <mergeCell ref="A54:C54"/>
    <mergeCell ref="A63:C63"/>
    <mergeCell ref="H83:I83"/>
    <mergeCell ref="H84:I84"/>
    <mergeCell ref="A78:C78"/>
    <mergeCell ref="A79:C79"/>
    <mergeCell ref="A80:C80"/>
    <mergeCell ref="A81:C81"/>
    <mergeCell ref="A64:C64"/>
    <mergeCell ref="A65:C65"/>
    <mergeCell ref="A66:C66"/>
    <mergeCell ref="A67:C67"/>
    <mergeCell ref="A44:C44"/>
    <mergeCell ref="A47:C47"/>
    <mergeCell ref="A46:C46"/>
    <mergeCell ref="A48:C48"/>
    <mergeCell ref="A59:C59"/>
    <mergeCell ref="A60:C60"/>
    <mergeCell ref="A61:C61"/>
    <mergeCell ref="A62:C62"/>
    <mergeCell ref="A55:C55"/>
    <mergeCell ref="A56:C56"/>
  </mergeCells>
  <pageMargins left="0.7" right="0.7" top="0.75" bottom="0.75" header="0.3" footer="0.3"/>
  <pageSetup paperSize="9" scale="47" fitToHeight="0" orientation="portrait" r:id="rId1"/>
  <rowBreaks count="1" manualBreakCount="1">
    <brk id="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Bolnica KT</cp:lastModifiedBy>
  <cp:lastPrinted>2023-10-25T12:08:34Z</cp:lastPrinted>
  <dcterms:created xsi:type="dcterms:W3CDTF">2022-08-12T12:51:27Z</dcterms:created>
  <dcterms:modified xsi:type="dcterms:W3CDTF">2023-10-31T08:47:41Z</dcterms:modified>
</cp:coreProperties>
</file>