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TAZISTI\Desktop\IZVJEŠTAJI\IZVJEŠTAJ O IZVRŠENJU PLANA\Polugodišnji izvještaj o izvršenju plana\2024\"/>
    </mc:Choice>
  </mc:AlternateContent>
  <xr:revisionPtr revIDLastSave="0" documentId="13_ncr:1_{B9DC3476-E931-42C8-9C69-C2B57993D33A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 " sheetId="1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53" i="3" l="1"/>
  <c r="G11" i="3"/>
  <c r="D12" i="10" l="1"/>
  <c r="E12" i="10"/>
  <c r="F12" i="10"/>
  <c r="C12" i="10"/>
  <c r="H8" i="9"/>
  <c r="I8" i="9"/>
  <c r="J8" i="9"/>
  <c r="G8" i="9"/>
  <c r="H113" i="3"/>
  <c r="I113" i="3"/>
  <c r="J113" i="3"/>
  <c r="K113" i="3"/>
  <c r="G113" i="3"/>
  <c r="J47" i="3"/>
  <c r="H47" i="3"/>
  <c r="I47" i="3"/>
  <c r="G47" i="3"/>
  <c r="G16" i="3"/>
  <c r="K17" i="3"/>
  <c r="I16" i="3"/>
  <c r="J16" i="3"/>
  <c r="H16" i="3"/>
  <c r="L24" i="3"/>
  <c r="I139" i="18"/>
  <c r="G156" i="18"/>
  <c r="H156" i="18"/>
  <c r="F156" i="18"/>
  <c r="H147" i="18"/>
  <c r="G146" i="18"/>
  <c r="F146" i="18"/>
  <c r="G142" i="18"/>
  <c r="G141" i="18" s="1"/>
  <c r="F142" i="18"/>
  <c r="H130" i="18"/>
  <c r="H104" i="18"/>
  <c r="H127" i="18"/>
  <c r="H122" i="18"/>
  <c r="K16" i="3" l="1"/>
  <c r="F141" i="18"/>
  <c r="I122" i="18"/>
  <c r="H70" i="18"/>
  <c r="G23" i="18"/>
  <c r="H23" i="18"/>
  <c r="F23" i="18"/>
  <c r="F22" i="18" s="1"/>
  <c r="H125" i="18"/>
  <c r="H121" i="18" s="1"/>
  <c r="G125" i="18"/>
  <c r="F125" i="18"/>
  <c r="H136" i="18"/>
  <c r="J16" i="1"/>
  <c r="J23" i="1"/>
  <c r="I104" i="3" l="1"/>
  <c r="I103" i="3" s="1"/>
  <c r="J104" i="3"/>
  <c r="J103" i="3" s="1"/>
  <c r="H104" i="3"/>
  <c r="H103" i="3" s="1"/>
  <c r="G118" i="18" l="1"/>
  <c r="H118" i="18"/>
  <c r="I119" i="18"/>
  <c r="F118" i="18"/>
  <c r="E42" i="8"/>
  <c r="E40" i="8"/>
  <c r="E36" i="8"/>
  <c r="E34" i="8"/>
  <c r="E32" i="8"/>
  <c r="E30" i="8"/>
  <c r="E27" i="8"/>
  <c r="E26" i="8"/>
  <c r="E23" i="8"/>
  <c r="E21" i="8"/>
  <c r="E17" i="8"/>
  <c r="E15" i="8"/>
  <c r="E13" i="8"/>
  <c r="E11" i="8"/>
  <c r="E8" i="8"/>
  <c r="E7" i="8"/>
  <c r="I123" i="3"/>
  <c r="I122" i="3" s="1"/>
  <c r="I120" i="3"/>
  <c r="I114" i="3"/>
  <c r="I111" i="3"/>
  <c r="I110" i="3" s="1"/>
  <c r="I107" i="3"/>
  <c r="I106" i="3" s="1"/>
  <c r="I98" i="3"/>
  <c r="I96" i="3"/>
  <c r="I87" i="3"/>
  <c r="I85" i="3"/>
  <c r="I75" i="3"/>
  <c r="I68" i="3"/>
  <c r="I63" i="3"/>
  <c r="I60" i="3"/>
  <c r="I58" i="3"/>
  <c r="I56" i="3"/>
  <c r="I46" i="3"/>
  <c r="I45" i="3" s="1"/>
  <c r="I43" i="3"/>
  <c r="I42" i="3" s="1"/>
  <c r="I40" i="3"/>
  <c r="I36" i="3"/>
  <c r="I32" i="3"/>
  <c r="I29" i="3"/>
  <c r="I26" i="3"/>
  <c r="I25" i="3" s="1"/>
  <c r="I22" i="3"/>
  <c r="I21" i="3" s="1"/>
  <c r="I18" i="3"/>
  <c r="I14" i="3"/>
  <c r="I13" i="3" s="1"/>
  <c r="I28" i="3" l="1"/>
  <c r="I12" i="3" s="1"/>
  <c r="I11" i="3" s="1"/>
  <c r="I55" i="3"/>
  <c r="I35" i="3"/>
  <c r="I118" i="18"/>
  <c r="I62" i="3"/>
  <c r="I95" i="3"/>
  <c r="I54" i="3" s="1"/>
  <c r="I109" i="3"/>
  <c r="I53" i="3" l="1"/>
  <c r="C7" i="8"/>
  <c r="G24" i="8"/>
  <c r="D23" i="8"/>
  <c r="F23" i="8"/>
  <c r="C23" i="8"/>
  <c r="G23" i="8" s="1"/>
  <c r="H157" i="18" l="1"/>
  <c r="G155" i="18"/>
  <c r="G154" i="18" s="1"/>
  <c r="H150" i="18"/>
  <c r="I150" i="18" s="1"/>
  <c r="H143" i="18"/>
  <c r="I136" i="18"/>
  <c r="G135" i="18"/>
  <c r="G134" i="18" s="1"/>
  <c r="G17" i="18" s="1"/>
  <c r="F135" i="18"/>
  <c r="F134" i="18" s="1"/>
  <c r="F17" i="18" s="1"/>
  <c r="H132" i="18"/>
  <c r="I132" i="18" s="1"/>
  <c r="I130" i="18"/>
  <c r="G129" i="18"/>
  <c r="F129" i="18"/>
  <c r="G121" i="18"/>
  <c r="F121" i="18"/>
  <c r="H115" i="18"/>
  <c r="I115" i="18" s="1"/>
  <c r="H108" i="18"/>
  <c r="G107" i="18"/>
  <c r="F107" i="18"/>
  <c r="I104" i="18"/>
  <c r="H101" i="18"/>
  <c r="G100" i="18"/>
  <c r="G99" i="18" s="1"/>
  <c r="F100" i="18"/>
  <c r="F99" i="18" s="1"/>
  <c r="H97" i="18"/>
  <c r="I97" i="18" s="1"/>
  <c r="H86" i="18"/>
  <c r="I86" i="18" s="1"/>
  <c r="H81" i="18"/>
  <c r="I81" i="18" s="1"/>
  <c r="G80" i="18"/>
  <c r="G79" i="18" s="1"/>
  <c r="G13" i="18" s="1"/>
  <c r="F80" i="18"/>
  <c r="F79" i="18" s="1"/>
  <c r="F13" i="18" s="1"/>
  <c r="H77" i="18"/>
  <c r="G77" i="18"/>
  <c r="G67" i="18" s="1"/>
  <c r="F77" i="18"/>
  <c r="F67" i="18" s="1"/>
  <c r="I70" i="18"/>
  <c r="H68" i="18"/>
  <c r="I68" i="18" s="1"/>
  <c r="H61" i="18"/>
  <c r="I61" i="18" s="1"/>
  <c r="H44" i="18"/>
  <c r="I44" i="18" s="1"/>
  <c r="H39" i="18"/>
  <c r="I39" i="18" s="1"/>
  <c r="G38" i="18"/>
  <c r="F38" i="18"/>
  <c r="H33" i="18"/>
  <c r="I33" i="18" s="1"/>
  <c r="G32" i="18"/>
  <c r="F32" i="18"/>
  <c r="H28" i="18"/>
  <c r="H27" i="18" s="1"/>
  <c r="G27" i="18"/>
  <c r="F27" i="18"/>
  <c r="H22" i="18"/>
  <c r="H21" i="18" s="1"/>
  <c r="G22" i="18"/>
  <c r="G21" i="18" s="1"/>
  <c r="F21" i="18"/>
  <c r="F155" i="18" l="1"/>
  <c r="F154" i="18" s="1"/>
  <c r="I147" i="18"/>
  <c r="H146" i="18"/>
  <c r="I146" i="18" s="1"/>
  <c r="I143" i="18"/>
  <c r="H142" i="18"/>
  <c r="G37" i="18"/>
  <c r="G12" i="18" s="1"/>
  <c r="F37" i="18"/>
  <c r="F12" i="18" s="1"/>
  <c r="G26" i="18"/>
  <c r="G11" i="18" s="1"/>
  <c r="H100" i="18"/>
  <c r="F26" i="18"/>
  <c r="F11" i="18" s="1"/>
  <c r="H80" i="18"/>
  <c r="F106" i="18"/>
  <c r="F15" i="18" s="1"/>
  <c r="G140" i="18"/>
  <c r="G139" i="18" s="1"/>
  <c r="G106" i="18"/>
  <c r="G15" i="18" s="1"/>
  <c r="F140" i="18"/>
  <c r="F139" i="18" s="1"/>
  <c r="H107" i="18"/>
  <c r="H106" i="18" s="1"/>
  <c r="G14" i="18"/>
  <c r="F120" i="18"/>
  <c r="F16" i="18" s="1"/>
  <c r="H32" i="18"/>
  <c r="I32" i="18" s="1"/>
  <c r="H67" i="18"/>
  <c r="I67" i="18" s="1"/>
  <c r="I101" i="18"/>
  <c r="G120" i="18"/>
  <c r="G16" i="18" s="1"/>
  <c r="I28" i="18"/>
  <c r="H38" i="18"/>
  <c r="H37" i="18" s="1"/>
  <c r="I121" i="18"/>
  <c r="F14" i="18"/>
  <c r="F9" i="18"/>
  <c r="I27" i="18"/>
  <c r="G9" i="18"/>
  <c r="I108" i="18"/>
  <c r="H129" i="18"/>
  <c r="H120" i="18" s="1"/>
  <c r="H135" i="18"/>
  <c r="H134" i="18" s="1"/>
  <c r="H155" i="18"/>
  <c r="H154" i="18" s="1"/>
  <c r="H141" i="18" l="1"/>
  <c r="G20" i="18"/>
  <c r="F20" i="18"/>
  <c r="F19" i="18" s="1"/>
  <c r="I100" i="18"/>
  <c r="H99" i="18"/>
  <c r="I99" i="18" s="1"/>
  <c r="G10" i="18"/>
  <c r="G18" i="18" s="1"/>
  <c r="H26" i="18"/>
  <c r="I38" i="18"/>
  <c r="H12" i="18"/>
  <c r="I12" i="18" s="1"/>
  <c r="G19" i="18"/>
  <c r="H79" i="18"/>
  <c r="I79" i="18" s="1"/>
  <c r="I80" i="18"/>
  <c r="I107" i="18"/>
  <c r="F10" i="18"/>
  <c r="F18" i="18" s="1"/>
  <c r="I129" i="18"/>
  <c r="I135" i="18"/>
  <c r="I106" i="18"/>
  <c r="H15" i="18"/>
  <c r="I15" i="18" s="1"/>
  <c r="I142" i="18"/>
  <c r="H11" i="18" l="1"/>
  <c r="I11" i="18" s="1"/>
  <c r="H20" i="18"/>
  <c r="H14" i="18"/>
  <c r="I14" i="18" s="1"/>
  <c r="H13" i="18"/>
  <c r="I13" i="18" s="1"/>
  <c r="I26" i="18"/>
  <c r="I37" i="18"/>
  <c r="I134" i="18"/>
  <c r="H17" i="18"/>
  <c r="I17" i="18" s="1"/>
  <c r="I120" i="18"/>
  <c r="H16" i="18"/>
  <c r="I16" i="18" s="1"/>
  <c r="H9" i="18"/>
  <c r="I141" i="18"/>
  <c r="H10" i="18"/>
  <c r="I10" i="18" s="1"/>
  <c r="H140" i="18"/>
  <c r="H18" i="18" l="1"/>
  <c r="I18" i="18" s="1"/>
  <c r="I20" i="18"/>
  <c r="H19" i="18"/>
  <c r="I19" i="18" s="1"/>
  <c r="I140" i="18"/>
  <c r="H139" i="18"/>
  <c r="E8" i="10" l="1"/>
  <c r="E7" i="10" s="1"/>
  <c r="I14" i="9"/>
  <c r="I10" i="9"/>
  <c r="I9" i="9" s="1"/>
  <c r="H120" i="3"/>
  <c r="G9" i="10"/>
  <c r="H14" i="3"/>
  <c r="J14" i="3"/>
  <c r="G14" i="3"/>
  <c r="I13" i="9" l="1"/>
  <c r="I12" i="9" s="1"/>
  <c r="G12" i="10"/>
  <c r="G13" i="10"/>
  <c r="G23" i="1" l="1"/>
  <c r="D14" i="10" l="1"/>
  <c r="D11" i="10" s="1"/>
  <c r="E14" i="10"/>
  <c r="E11" i="10" s="1"/>
  <c r="F14" i="10"/>
  <c r="F11" i="10" s="1"/>
  <c r="C14" i="10"/>
  <c r="K15" i="9"/>
  <c r="C11" i="10" l="1"/>
  <c r="G11" i="10" s="1"/>
  <c r="H9" i="11"/>
  <c r="G9" i="11"/>
  <c r="H10" i="8"/>
  <c r="H12" i="8"/>
  <c r="H14" i="8"/>
  <c r="H16" i="8"/>
  <c r="H18" i="8"/>
  <c r="H19" i="8"/>
  <c r="H20" i="8"/>
  <c r="H22" i="8"/>
  <c r="H29" i="8"/>
  <c r="H31" i="8"/>
  <c r="H33" i="8"/>
  <c r="H35" i="8"/>
  <c r="H37" i="8"/>
  <c r="H38" i="8"/>
  <c r="H39" i="8"/>
  <c r="H41" i="8"/>
  <c r="G9" i="8"/>
  <c r="G10" i="8"/>
  <c r="G12" i="8"/>
  <c r="G14" i="8"/>
  <c r="G16" i="8"/>
  <c r="G18" i="8"/>
  <c r="G19" i="8"/>
  <c r="G20" i="8"/>
  <c r="G22" i="8"/>
  <c r="G28" i="8"/>
  <c r="G29" i="8"/>
  <c r="G31" i="8"/>
  <c r="G33" i="8"/>
  <c r="G35" i="8"/>
  <c r="G37" i="8"/>
  <c r="G38" i="8"/>
  <c r="G39" i="8"/>
  <c r="G41" i="8"/>
  <c r="G43" i="8"/>
  <c r="L57" i="3"/>
  <c r="L59" i="3"/>
  <c r="L61" i="3"/>
  <c r="L64" i="3"/>
  <c r="L65" i="3"/>
  <c r="L66" i="3"/>
  <c r="L67" i="3"/>
  <c r="L69" i="3"/>
  <c r="L70" i="3"/>
  <c r="L71" i="3"/>
  <c r="L72" i="3"/>
  <c r="L73" i="3"/>
  <c r="L74" i="3"/>
  <c r="L76" i="3"/>
  <c r="L77" i="3"/>
  <c r="L78" i="3"/>
  <c r="L79" i="3"/>
  <c r="L80" i="3"/>
  <c r="L81" i="3"/>
  <c r="L82" i="3"/>
  <c r="L83" i="3"/>
  <c r="L84" i="3"/>
  <c r="L86" i="3"/>
  <c r="L88" i="3"/>
  <c r="L89" i="3"/>
  <c r="L90" i="3"/>
  <c r="L91" i="3"/>
  <c r="L92" i="3"/>
  <c r="L93" i="3"/>
  <c r="L94" i="3"/>
  <c r="L99" i="3"/>
  <c r="L100" i="3"/>
  <c r="L101" i="3"/>
  <c r="L102" i="3"/>
  <c r="L108" i="3"/>
  <c r="L112" i="3"/>
  <c r="L115" i="3"/>
  <c r="L116" i="3"/>
  <c r="L117" i="3"/>
  <c r="L118" i="3"/>
  <c r="L119" i="3"/>
  <c r="L121" i="3"/>
  <c r="L124" i="3"/>
  <c r="L125" i="3"/>
  <c r="K57" i="3"/>
  <c r="K59" i="3"/>
  <c r="K61" i="3"/>
  <c r="K64" i="3"/>
  <c r="K65" i="3"/>
  <c r="K66" i="3"/>
  <c r="K69" i="3"/>
  <c r="K70" i="3"/>
  <c r="K71" i="3"/>
  <c r="K72" i="3"/>
  <c r="K73" i="3"/>
  <c r="K74" i="3"/>
  <c r="K76" i="3"/>
  <c r="K77" i="3"/>
  <c r="K78" i="3"/>
  <c r="K79" i="3"/>
  <c r="K80" i="3"/>
  <c r="K81" i="3"/>
  <c r="K82" i="3"/>
  <c r="K83" i="3"/>
  <c r="K84" i="3"/>
  <c r="K88" i="3"/>
  <c r="K89" i="3"/>
  <c r="K90" i="3"/>
  <c r="K91" i="3"/>
  <c r="K92" i="3"/>
  <c r="K94" i="3"/>
  <c r="K97" i="3"/>
  <c r="K99" i="3"/>
  <c r="K100" i="3"/>
  <c r="K101" i="3"/>
  <c r="K102" i="3"/>
  <c r="K112" i="3"/>
  <c r="K115" i="3"/>
  <c r="K116" i="3"/>
  <c r="K118" i="3"/>
  <c r="K119" i="3"/>
  <c r="K124" i="3"/>
  <c r="L15" i="3"/>
  <c r="L17" i="3"/>
  <c r="L19" i="3"/>
  <c r="L20" i="3"/>
  <c r="L23" i="3"/>
  <c r="L27" i="3"/>
  <c r="L30" i="3"/>
  <c r="L31" i="3"/>
  <c r="L33" i="3"/>
  <c r="L34" i="3"/>
  <c r="L37" i="3"/>
  <c r="L38" i="3"/>
  <c r="L41" i="3"/>
  <c r="L44" i="3"/>
  <c r="K15" i="3"/>
  <c r="K19" i="3"/>
  <c r="K23" i="3"/>
  <c r="K27" i="3"/>
  <c r="K30" i="3"/>
  <c r="K31" i="3"/>
  <c r="K33" i="3"/>
  <c r="K34" i="3"/>
  <c r="K37" i="3"/>
  <c r="K38" i="3"/>
  <c r="K41" i="3"/>
  <c r="K44" i="3"/>
  <c r="K48" i="3"/>
  <c r="H46" i="3"/>
  <c r="H45" i="3" s="1"/>
  <c r="J46" i="3"/>
  <c r="J45" i="3" s="1"/>
  <c r="G46" i="3"/>
  <c r="G45" i="3" s="1"/>
  <c r="H14" i="9"/>
  <c r="H13" i="9" s="1"/>
  <c r="J14" i="9"/>
  <c r="J13" i="9" s="1"/>
  <c r="H10" i="9"/>
  <c r="H9" i="9" s="1"/>
  <c r="J10" i="9"/>
  <c r="E8" i="11"/>
  <c r="E7" i="11" s="1"/>
  <c r="H123" i="3"/>
  <c r="H122" i="3" s="1"/>
  <c r="J123" i="3"/>
  <c r="J122" i="3" s="1"/>
  <c r="L122" i="3" s="1"/>
  <c r="G123" i="3"/>
  <c r="G122" i="3" s="1"/>
  <c r="H96" i="3"/>
  <c r="J96" i="3"/>
  <c r="H85" i="3"/>
  <c r="J85" i="3"/>
  <c r="L85" i="3" s="1"/>
  <c r="G85" i="3"/>
  <c r="G63" i="3"/>
  <c r="J63" i="3"/>
  <c r="L63" i="3" s="1"/>
  <c r="H63" i="3"/>
  <c r="J120" i="3"/>
  <c r="H114" i="3"/>
  <c r="J114" i="3"/>
  <c r="L114" i="3" s="1"/>
  <c r="H111" i="3"/>
  <c r="H110" i="3" s="1"/>
  <c r="J111" i="3"/>
  <c r="J110" i="3" s="1"/>
  <c r="H107" i="3"/>
  <c r="H106" i="3" s="1"/>
  <c r="J107" i="3"/>
  <c r="H98" i="3"/>
  <c r="J98" i="3"/>
  <c r="L98" i="3" s="1"/>
  <c r="H87" i="3"/>
  <c r="J87" i="3"/>
  <c r="L87" i="3" s="1"/>
  <c r="H75" i="3"/>
  <c r="J75" i="3"/>
  <c r="L75" i="3" s="1"/>
  <c r="H68" i="3"/>
  <c r="J68" i="3"/>
  <c r="L68" i="3" s="1"/>
  <c r="H60" i="3"/>
  <c r="J60" i="3"/>
  <c r="H58" i="3"/>
  <c r="J58" i="3"/>
  <c r="L58" i="3" s="1"/>
  <c r="H56" i="3"/>
  <c r="J56" i="3"/>
  <c r="H43" i="3"/>
  <c r="H42" i="3" s="1"/>
  <c r="J43" i="3"/>
  <c r="J42" i="3" s="1"/>
  <c r="H40" i="3"/>
  <c r="J40" i="3"/>
  <c r="L40" i="3" s="1"/>
  <c r="J36" i="3"/>
  <c r="G36" i="3"/>
  <c r="H36" i="3"/>
  <c r="H26" i="3"/>
  <c r="H25" i="3" s="1"/>
  <c r="J26" i="3"/>
  <c r="J25" i="3" s="1"/>
  <c r="D42" i="8"/>
  <c r="F42" i="8"/>
  <c r="D40" i="8"/>
  <c r="F40" i="8"/>
  <c r="D36" i="8"/>
  <c r="F36" i="8"/>
  <c r="D34" i="8"/>
  <c r="F34" i="8"/>
  <c r="D32" i="8"/>
  <c r="F32" i="8"/>
  <c r="D30" i="8"/>
  <c r="F30" i="8"/>
  <c r="D27" i="8"/>
  <c r="F27" i="8"/>
  <c r="D21" i="8"/>
  <c r="F21" i="8"/>
  <c r="D17" i="8"/>
  <c r="F17" i="8"/>
  <c r="D15" i="8"/>
  <c r="F15" i="8"/>
  <c r="D13" i="8"/>
  <c r="F13" i="8"/>
  <c r="D11" i="8"/>
  <c r="F11" i="8"/>
  <c r="D8" i="8"/>
  <c r="F8" i="8"/>
  <c r="D8" i="11"/>
  <c r="D7" i="11" s="1"/>
  <c r="F8" i="11"/>
  <c r="H8" i="11" s="1"/>
  <c r="D8" i="10"/>
  <c r="D7" i="10" s="1"/>
  <c r="F8" i="10"/>
  <c r="G40" i="3"/>
  <c r="H32" i="3"/>
  <c r="J32" i="3"/>
  <c r="H29" i="3"/>
  <c r="J29" i="3"/>
  <c r="H22" i="3"/>
  <c r="H21" i="3" s="1"/>
  <c r="J22" i="3"/>
  <c r="J21" i="3" s="1"/>
  <c r="H18" i="3"/>
  <c r="J18" i="3"/>
  <c r="J13" i="3" s="1"/>
  <c r="L14" i="3"/>
  <c r="C8" i="10"/>
  <c r="C7" i="10" s="1"/>
  <c r="G14" i="9"/>
  <c r="G13" i="9" s="1"/>
  <c r="G10" i="9"/>
  <c r="G9" i="9" s="1"/>
  <c r="C8" i="11"/>
  <c r="C7" i="11" s="1"/>
  <c r="C32" i="8"/>
  <c r="C42" i="8"/>
  <c r="C40" i="8"/>
  <c r="C36" i="8"/>
  <c r="C34" i="8"/>
  <c r="C30" i="8"/>
  <c r="C27" i="8"/>
  <c r="C21" i="8"/>
  <c r="C17" i="8"/>
  <c r="C15" i="8"/>
  <c r="C13" i="8"/>
  <c r="C11" i="8"/>
  <c r="C8" i="8"/>
  <c r="G120" i="3"/>
  <c r="G114" i="3"/>
  <c r="G111" i="3"/>
  <c r="G110" i="3" s="1"/>
  <c r="G96" i="3"/>
  <c r="G107" i="3"/>
  <c r="G106" i="3" s="1"/>
  <c r="G98" i="3"/>
  <c r="G87" i="3"/>
  <c r="G75" i="3"/>
  <c r="G68" i="3"/>
  <c r="G60" i="3"/>
  <c r="G58" i="3"/>
  <c r="G56" i="3"/>
  <c r="G43" i="3"/>
  <c r="G42" i="3" s="1"/>
  <c r="G32" i="3"/>
  <c r="G29" i="3"/>
  <c r="G26" i="3"/>
  <c r="G25" i="3" s="1"/>
  <c r="G22" i="3"/>
  <c r="G21" i="3" s="1"/>
  <c r="G18" i="3"/>
  <c r="F7" i="8" l="1"/>
  <c r="G7" i="8" s="1"/>
  <c r="L107" i="3"/>
  <c r="J106" i="3"/>
  <c r="K21" i="3"/>
  <c r="L56" i="3"/>
  <c r="J55" i="3"/>
  <c r="J12" i="9"/>
  <c r="D7" i="8"/>
  <c r="H34" i="8"/>
  <c r="H21" i="8"/>
  <c r="L42" i="3"/>
  <c r="L36" i="3"/>
  <c r="H35" i="3"/>
  <c r="G8" i="10"/>
  <c r="G12" i="9"/>
  <c r="H12" i="9"/>
  <c r="D26" i="8"/>
  <c r="H17" i="8"/>
  <c r="H36" i="8"/>
  <c r="G30" i="8"/>
  <c r="G13" i="8"/>
  <c r="G32" i="8"/>
  <c r="H30" i="8"/>
  <c r="G34" i="8"/>
  <c r="G11" i="8"/>
  <c r="G15" i="8"/>
  <c r="H40" i="8"/>
  <c r="G42" i="8"/>
  <c r="G21" i="8"/>
  <c r="L32" i="3"/>
  <c r="H13" i="8"/>
  <c r="G17" i="8"/>
  <c r="H15" i="8"/>
  <c r="H11" i="8"/>
  <c r="C26" i="8"/>
  <c r="G40" i="8"/>
  <c r="G36" i="8"/>
  <c r="G27" i="8"/>
  <c r="F26" i="8"/>
  <c r="H32" i="8"/>
  <c r="K25" i="3"/>
  <c r="K114" i="3"/>
  <c r="K60" i="3"/>
  <c r="K63" i="3"/>
  <c r="L26" i="3"/>
  <c r="L16" i="3"/>
  <c r="L123" i="3"/>
  <c r="L60" i="3"/>
  <c r="G95" i="3"/>
  <c r="L21" i="3"/>
  <c r="K110" i="3"/>
  <c r="K42" i="3"/>
  <c r="K123" i="3"/>
  <c r="K56" i="3"/>
  <c r="L110" i="3"/>
  <c r="K75" i="3"/>
  <c r="K18" i="3"/>
  <c r="L29" i="3"/>
  <c r="K45" i="3"/>
  <c r="L25" i="3"/>
  <c r="K26" i="3"/>
  <c r="K22" i="3"/>
  <c r="K122" i="3"/>
  <c r="L22" i="3"/>
  <c r="L18" i="3"/>
  <c r="K96" i="3"/>
  <c r="K68" i="3"/>
  <c r="K29" i="3"/>
  <c r="K14" i="3"/>
  <c r="K87" i="3"/>
  <c r="K40" i="3"/>
  <c r="K36" i="3"/>
  <c r="K32" i="3"/>
  <c r="K111" i="3"/>
  <c r="K98" i="3"/>
  <c r="K58" i="3"/>
  <c r="K46" i="3"/>
  <c r="L120" i="3"/>
  <c r="H95" i="3"/>
  <c r="K47" i="3"/>
  <c r="K43" i="3"/>
  <c r="L43" i="3"/>
  <c r="L111" i="3"/>
  <c r="H27" i="8"/>
  <c r="H8" i="8"/>
  <c r="G8" i="8"/>
  <c r="F7" i="10"/>
  <c r="G7" i="10" s="1"/>
  <c r="K14" i="9"/>
  <c r="J9" i="9"/>
  <c r="G8" i="11"/>
  <c r="F7" i="11"/>
  <c r="J95" i="3"/>
  <c r="G62" i="3"/>
  <c r="J62" i="3"/>
  <c r="H62" i="3"/>
  <c r="H109" i="3"/>
  <c r="J28" i="3"/>
  <c r="J35" i="3"/>
  <c r="G109" i="3"/>
  <c r="H55" i="3"/>
  <c r="H28" i="3"/>
  <c r="H13" i="3"/>
  <c r="G55" i="3"/>
  <c r="G35" i="3"/>
  <c r="G28" i="3"/>
  <c r="G13" i="3"/>
  <c r="H54" i="3" l="1"/>
  <c r="J54" i="3"/>
  <c r="K13" i="9"/>
  <c r="G54" i="3"/>
  <c r="H53" i="3"/>
  <c r="K55" i="3"/>
  <c r="L55" i="3"/>
  <c r="L13" i="3"/>
  <c r="K13" i="3"/>
  <c r="L95" i="3"/>
  <c r="K95" i="3"/>
  <c r="L106" i="3"/>
  <c r="L35" i="3"/>
  <c r="K35" i="3"/>
  <c r="J109" i="3"/>
  <c r="L113" i="3"/>
  <c r="L28" i="3"/>
  <c r="K28" i="3"/>
  <c r="L62" i="3"/>
  <c r="K62" i="3"/>
  <c r="H26" i="8"/>
  <c r="G26" i="8"/>
  <c r="H7" i="8"/>
  <c r="K12" i="9"/>
  <c r="G7" i="11"/>
  <c r="H7" i="11"/>
  <c r="H12" i="3"/>
  <c r="H11" i="3" s="1"/>
  <c r="J12" i="3"/>
  <c r="G12" i="3"/>
  <c r="J53" i="3" l="1"/>
  <c r="L54" i="3"/>
  <c r="K54" i="3"/>
  <c r="J11" i="3"/>
  <c r="L12" i="3"/>
  <c r="K12" i="3"/>
  <c r="K109" i="3"/>
  <c r="L109" i="3"/>
  <c r="K8" i="9"/>
  <c r="K22" i="1"/>
  <c r="K21" i="1"/>
  <c r="L14" i="1"/>
  <c r="L15" i="1"/>
  <c r="L11" i="1"/>
  <c r="K15" i="1"/>
  <c r="K14" i="1"/>
  <c r="K11" i="1"/>
  <c r="K12" i="1"/>
  <c r="K23" i="1"/>
  <c r="H23" i="1"/>
  <c r="I23" i="1"/>
  <c r="H13" i="1"/>
  <c r="I13" i="1"/>
  <c r="J13" i="1"/>
  <c r="H10" i="1"/>
  <c r="I10" i="1"/>
  <c r="J10" i="1"/>
  <c r="G13" i="1"/>
  <c r="G10" i="1"/>
  <c r="L13" i="1" l="1"/>
  <c r="L10" i="1"/>
  <c r="G16" i="1"/>
  <c r="K13" i="1"/>
  <c r="K10" i="1"/>
  <c r="L11" i="3"/>
  <c r="K11" i="3"/>
  <c r="L53" i="3"/>
  <c r="K53" i="3"/>
  <c r="I16" i="1"/>
  <c r="H16" i="1"/>
  <c r="K16" i="1" l="1"/>
  <c r="L16" i="1"/>
</calcChain>
</file>

<file path=xl/sharedStrings.xml><?xml version="1.0" encoding="utf-8"?>
<sst xmlns="http://schemas.openxmlformats.org/spreadsheetml/2006/main" count="520" uniqueCount="234">
  <si>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</si>
  <si>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</si>
  <si>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</si>
  <si>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</si>
  <si>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</si>
  <si>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</si>
  <si>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</si>
  <si>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</si>
  <si>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</si>
  <si>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</si>
  <si>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</si>
  <si>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</si>
  <si>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</si>
  <si>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</si>
  <si>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</si>
  <si>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</si>
  <si>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</si>
  <si>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</si>
  <si>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</si>
  <si>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</si>
  <si>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</si>
  <si>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</si>
  <si>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</si>
  <si>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</si>
  <si>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</si>
  <si>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</si>
  <si>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</si>
  <si>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</si>
  <si>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</si>
  <si>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</si>
  <si>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</si>
  <si>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</si>
  <si>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</si>
  <si>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</si>
  <si>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</si>
  <si>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</si>
  <si>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</si>
  <si>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</si>
  <si>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</si>
  <si>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</si>
  <si>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</si>
  <si>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</si>
  <si>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</si>
  <si>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</si>
  <si>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</si>
  <si>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</si>
  <si>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</si>
  <si>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</si>
  <si>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</si>
  <si>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</si>
  <si>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</si>
  <si>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</si>
  <si>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</si>
  <si>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</si>
  <si>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</si>
  <si>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</si>
  <si>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</si>
  <si>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</si>
  <si>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</si>
  <si>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</si>
  <si>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</si>
  <si>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</si>
  <si>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</si>
  <si>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</si>
  <si>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</si>
  <si>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</si>
  <si>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Tekuće pomoći od HZZ zapošljavanje</t>
  </si>
  <si>
    <t>Pomoći proračunskim korisnicima iz proračuna koji im nije nadležan</t>
  </si>
  <si>
    <t>Tekuće pomoći pror. koris. iz prorač. koji im nije nadležan</t>
  </si>
  <si>
    <t>Pomoći iz državnog proračuna temeljem prijenosa EU sredstava</t>
  </si>
  <si>
    <t>Tekuće pomoći iz državnog proračuna temeljem prijenosa EU sredstava</t>
  </si>
  <si>
    <t>Kapitalne pomoći iz državnog proračuna/izvanproračunskog</t>
  </si>
  <si>
    <t>Prihodi od imovine</t>
  </si>
  <si>
    <t>Prihodi od financijske imovine</t>
  </si>
  <si>
    <t>Kam. na oroč. sred. i depozite</t>
  </si>
  <si>
    <t>Prihodi od pozitivnih tečajnih razlika</t>
  </si>
  <si>
    <t xml:space="preserve">Prih. od admin. pristojbi </t>
  </si>
  <si>
    <t>Prihodi po posebnim propisima</t>
  </si>
  <si>
    <t>Ostali nespomenuti prihodi</t>
  </si>
  <si>
    <t>Prihodi od pruženih usluga</t>
  </si>
  <si>
    <t>Donacije</t>
  </si>
  <si>
    <t>Tekuće donacije</t>
  </si>
  <si>
    <t>Kapitalne donacije</t>
  </si>
  <si>
    <t>Prihodi iz proračuna</t>
  </si>
  <si>
    <t>Prihodi iz proračuna za financ. rashoda poslovanja</t>
  </si>
  <si>
    <t>Prihodi iz proračuna za nabavu nefinanc. imovine</t>
  </si>
  <si>
    <t>Prihodi od HZZO-a na temelju ugovornih obveza</t>
  </si>
  <si>
    <t>Ostali prihodi</t>
  </si>
  <si>
    <t>Ostali rashodi za zaposlene</t>
  </si>
  <si>
    <t>Doprinosi na plaće</t>
  </si>
  <si>
    <t>Doprinosi za obvezno zdr.osiguranje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</si>
  <si>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</si>
  <si>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</si>
  <si>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</si>
  <si>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</si>
  <si>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</si>
  <si>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</si>
  <si>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</si>
  <si>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</si>
  <si>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</si>
  <si>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</si>
  <si>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</si>
  <si>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</si>
  <si>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</si>
  <si>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</si>
  <si>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</si>
  <si>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</si>
  <si>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</si>
  <si>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</si>
  <si>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</si>
  <si>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</si>
  <si>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</si>
  <si>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</si>
  <si>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</si>
  <si>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</si>
  <si>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</si>
  <si>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</si>
  <si>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</si>
  <si>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</si>
  <si>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</si>
  <si>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</si>
  <si>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</si>
  <si>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</si>
  <si>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</si>
  <si>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</si>
  <si>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 xml:space="preserve">Ostali rashodi </t>
  </si>
  <si>
    <t>Tekuće donacije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</si>
  <si>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</si>
  <si>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</si>
  <si>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</si>
  <si>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</si>
  <si>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</si>
  <si>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Komunikacijska oprema</t>
  </si>
  <si>
    <t xml:space="preserve">Oprema za održavanje i zaštitu </t>
  </si>
  <si>
    <t>Medicinska i laboratorijska oprema</t>
  </si>
  <si>
    <t>Uređaji, strojevi i oprema za ostale namjene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</si>
  <si>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</si>
  <si>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</si>
  <si>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</si>
  <si>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</si>
  <si>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13 Decentralizacija</t>
  </si>
  <si>
    <t>2 Donacije</t>
  </si>
  <si>
    <t>21 Donacije</t>
  </si>
  <si>
    <t>4 Posebne namjene</t>
  </si>
  <si>
    <t>43 Posebne namjene</t>
  </si>
  <si>
    <t>5 Pomoći</t>
  </si>
  <si>
    <t>52 Ministarstvo</t>
  </si>
  <si>
    <t>56 HZZO</t>
  </si>
  <si>
    <t>57 Ministarstvo-prijenos EU</t>
  </si>
  <si>
    <t>7 Prihodi od prodaje nefinancijske imovine</t>
  </si>
  <si>
    <t>71 Prihodi od prodaje nefinancijske imovine</t>
  </si>
  <si>
    <t>8 Namjenski primici od zaduživanja</t>
  </si>
  <si>
    <t>81 Namjenski primici od zaduživanja</t>
  </si>
  <si>
    <t>076 Poslovi i usluge zdravstva koji nisu drugdje svrstani</t>
  </si>
  <si>
    <t>07 Zdravstvo</t>
  </si>
  <si>
    <t>Otplata glavnice primljenih kredita i zajmova od kreditnih i ostalih institucija izvan javnog sektora</t>
  </si>
  <si>
    <t>Otplata glavnice primljenih kredita od tuzemnih kreditnih institucija izvan javnog sektora</t>
  </si>
  <si>
    <t>81 Namjenski primici</t>
  </si>
  <si>
    <t>Prihodi iz nadležnog proračuna za fin.imovinu i otplatu zajmova</t>
  </si>
  <si>
    <t>Ostale naknade troškova zaposlenima</t>
  </si>
  <si>
    <t>Naknade troškova osobama izvan radnog odnosa</t>
  </si>
  <si>
    <t>Dodatna ulaganja na postrojenjima i opremi</t>
  </si>
  <si>
    <t>Primljeni krediti</t>
  </si>
  <si>
    <t>Ostali rashodi</t>
  </si>
  <si>
    <t>PROGRAM 1003</t>
  </si>
  <si>
    <t>Aktivnost A102000</t>
  </si>
  <si>
    <t>1.1.</t>
  </si>
  <si>
    <t>2.1.1</t>
  </si>
  <si>
    <t>3.1.1</t>
  </si>
  <si>
    <t>4.3.1</t>
  </si>
  <si>
    <t>5.2.1</t>
  </si>
  <si>
    <t>5.6.1</t>
  </si>
  <si>
    <t>5.7.1</t>
  </si>
  <si>
    <t>7.1.1</t>
  </si>
  <si>
    <t>Program - ZDRAVSTVENA ZAŠTITA - REDOVNA DJELATNOST</t>
  </si>
  <si>
    <t>Naziv aktivnosti - Redovni poslovi zdravstvene zaštite</t>
  </si>
  <si>
    <t>Opći prihodi i primici</t>
  </si>
  <si>
    <t>Donacija</t>
  </si>
  <si>
    <t>Vlastiti prihodi</t>
  </si>
  <si>
    <t>Posebne namjene</t>
  </si>
  <si>
    <t>Ministarstvo</t>
  </si>
  <si>
    <t>HZZO</t>
  </si>
  <si>
    <t>Ministarstvo prijenos EU</t>
  </si>
  <si>
    <t xml:space="preserve"> 40711 SPECIJALNA BOLNICA ZA MEDICINSKU REHABILITACIJU KRAPINSKE TOPLICE</t>
  </si>
  <si>
    <t>PROGRAM 1000</t>
  </si>
  <si>
    <t>NAZIV PROGRAMA - ZDRAVSTVENA ZAŠTITA - ZAKONSKI STANDARD</t>
  </si>
  <si>
    <t>Kapitalni projekt K104000</t>
  </si>
  <si>
    <t>Naziv projekta - Izgradnja, investicije, ulaganje i opremanje zdravstvene ustanove</t>
  </si>
  <si>
    <t>1.3.</t>
  </si>
  <si>
    <t>Decentralizacija</t>
  </si>
  <si>
    <t>Dodatna ulaganja u građevinskim objektima</t>
  </si>
  <si>
    <t>Plaće za prekovremeni rad</t>
  </si>
  <si>
    <t>Plaće za posebne uvjete rada</t>
  </si>
  <si>
    <t>Doprinosi za obvezno zdravstveno osiguranje</t>
  </si>
  <si>
    <t>Službena, radna i zaštitna odjeća</t>
  </si>
  <si>
    <t>Naknade troškova osobama izvan rad. odnosa</t>
  </si>
  <si>
    <t>Oprema za održavanje i zaštitu</t>
  </si>
  <si>
    <t>Naknade za rad predstavničkih i izvršnih tijela, povjerenstava i sl.</t>
  </si>
  <si>
    <t>Izvor 1.1 Opći prihodi i primici</t>
  </si>
  <si>
    <t>Izvor 1.3 Decentralizacija</t>
  </si>
  <si>
    <t>Izvor 2.1 Donacija</t>
  </si>
  <si>
    <t>Izvor 3.1 Vlastiti prihodi</t>
  </si>
  <si>
    <t>Izvor 4.3 Posebne namjene</t>
  </si>
  <si>
    <t>Izvor 5.2 Ministarstvo</t>
  </si>
  <si>
    <t>Izvor 5.6 HZZO</t>
  </si>
  <si>
    <t>Izvor 5.7 Ministarstvo prijenos EU</t>
  </si>
  <si>
    <t>Izvor 7.1 Prihodi od prodaje nefinancijske imovine</t>
  </si>
  <si>
    <t>SVEUKUPNO</t>
  </si>
  <si>
    <t>-</t>
  </si>
  <si>
    <t>NAZIV PROGRAMA - ZDRAVSTVENA ZAŠTITA - IZNAD STANDARDA</t>
  </si>
  <si>
    <t>PROGRAM 1001</t>
  </si>
  <si>
    <t>OSTVARENJE/
IZVRŠENJE 
2023.</t>
  </si>
  <si>
    <t>IZVORNI PLAN ILI REBALANS 2024.</t>
  </si>
  <si>
    <t>TEKUĆI PLAN 2024.</t>
  </si>
  <si>
    <t xml:space="preserve">OSTVARENJE/
IZVRŠENJE 
I-VI 2023. </t>
  </si>
  <si>
    <t>OSTVARENJE/
IZVRŠENJE 
I-VI 2023.</t>
  </si>
  <si>
    <t>OSTVARENJE/
IZVRŠENJE 
I-VI 2024.</t>
  </si>
  <si>
    <t>IZVRŠENJE 
I-VI 2023.</t>
  </si>
  <si>
    <t xml:space="preserve">IZVRŠENJE 
I-VI 2024. </t>
  </si>
  <si>
    <t xml:space="preserve">OSTVARENJE/
IZVRŠENJE 
I-VI 2024. </t>
  </si>
  <si>
    <t xml:space="preserve"> IZVRŠENJE 
I-VI 2024. </t>
  </si>
  <si>
    <t>Rezultat poslovanja</t>
  </si>
  <si>
    <t>Vlastiti izvori</t>
  </si>
  <si>
    <t>Pomoći dane u inozemstvo i unutar općeg proračuna</t>
  </si>
  <si>
    <t>Prijenosi između pror.korisnika istog proračuna</t>
  </si>
  <si>
    <t>Kapitalni prijenosi između pror.kor.istog pror.temeljem prij.EU sredstava (FSEU.2022.MZ.022)</t>
  </si>
  <si>
    <t>Kapitalni prijenosi između pror.korisnika istog proračuna temeljem prijenosa EU sredstava</t>
  </si>
  <si>
    <t>POLUGODIŠNJI  IZVJEŠTAJ O IZVRŠENJU FINANCIJSKOG PLANA SPECIJALNE BOLNICE ZA MEDICINSKU REHABILITACIJU KRAPINSKE TOPLICE ZA 2024. GODINU</t>
  </si>
  <si>
    <t xml:space="preserve"> POLUGODIŠNJI IZVJEŠTAJ O IZVRŠENJU FINANCIJSKOG PLANA SPECIJALNE BOLNICE ZA MEDICINSKU REHABILITACIJU KRAPINSKE TOPLICE ZA 2024. GODINU</t>
  </si>
  <si>
    <t>POLUGODIŠNI IZVJEŠTAJA O IZVRŠENJU FINANCIJSKOG PLANA SPECIJALNE BOLNICE ZA MEDICINSKU REHABILITACIJU KRAPINSKE TOPLICE ZA 2024. GODINU</t>
  </si>
  <si>
    <t>POLUGODIŠNJI IZVJEŠTAJA O IZVRŠENJU FINANCIJSKOG PLANA SPECIJALNE BOLNICE ZA MEDICINSKU REHABILITACIJU KRAPINSKE TOPLICE ZA 2024. GODINU</t>
  </si>
  <si>
    <t>POLUGODIŠNJI IZVJEŠTAJ O IZVRŠENJU FINANCIJSKOG PLANA SPECIJALNE BOLNICE ZA MEDICINSKU REHABILITACIJU KRAPINSKE TOPLICE ZA 2024. GODINU</t>
  </si>
  <si>
    <t>Predsjednica Upravnog vijeća</t>
  </si>
  <si>
    <t>Ljiljana Malogorski, dipl.iur.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</si>
</sst>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5" fillId="0" borderId="0"/>
  </cellStyleXfs>
  <cellXfs count="186">
    <xf numFmtId="0" fontId="0" fillId="0" borderId="0" xfId="0"/>
    <xf numFmtId="0" fontId="3" fillId="0" borderId="0" xfId="0" quotePrefix="1" applyFont="1" applyAlignment="1">
      <alignment horizontal="left" wrapText="1"/>
    </xf>
    <xf numFmtId="0" fontId="4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2" borderId="0" xfId="0" quotePrefix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9" fillId="2" borderId="0" xfId="0" applyFont="1" applyFill="1" applyAlignment="1">
      <alignment vertical="center" wrapText="1"/>
    </xf>
    <xf numFmtId="0" fontId="6" fillId="2" borderId="0" xfId="0" applyFont="1" applyFill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4" fontId="2" fillId="0" borderId="3" xfId="0" applyNumberFormat="1" applyFont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6" fillId="3" borderId="0" xfId="0" applyFont="1" applyFill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4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13" fillId="2" borderId="3" xfId="0" quotePrefix="1" applyFont="1" applyFill="1" applyBorder="1" applyAlignment="1">
      <alignment horizontal="left" vertical="center"/>
    </xf>
    <xf numFmtId="3" fontId="15" fillId="2" borderId="3" xfId="0" applyNumberFormat="1" applyFont="1" applyFill="1" applyBorder="1" applyAlignment="1">
      <alignment horizontal="right"/>
    </xf>
    <xf numFmtId="3" fontId="16" fillId="0" borderId="3" xfId="0" applyNumberFormat="1" applyFont="1" applyBorder="1"/>
    <xf numFmtId="4" fontId="16" fillId="0" borderId="3" xfId="0" applyNumberFormat="1" applyFont="1" applyBorder="1" applyAlignment="1">
      <alignment horizontal="right"/>
    </xf>
    <xf numFmtId="0" fontId="17" fillId="0" borderId="0" xfId="0" applyFont="1"/>
    <xf numFmtId="0" fontId="4" fillId="2" borderId="3" xfId="0" quotePrefix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3" fillId="2" borderId="3" xfId="0" quotePrefix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2" borderId="3" xfId="0" quotePrefix="1" applyFont="1" applyFill="1" applyBorder="1" applyAlignment="1">
      <alignment horizontal="left" vertical="center"/>
    </xf>
    <xf numFmtId="0" fontId="12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0" fontId="10" fillId="0" borderId="0" xfId="0" applyFont="1"/>
    <xf numFmtId="0" fontId="4" fillId="2" borderId="3" xfId="0" quotePrefix="1" applyFont="1" applyFill="1" applyBorder="1" applyAlignment="1">
      <alignment horizontal="left" vertical="center" wrapText="1"/>
    </xf>
    <xf numFmtId="0" fontId="4" fillId="2" borderId="0" xfId="0" quotePrefix="1" applyFont="1" applyFill="1" applyAlignment="1">
      <alignment horizontal="left" vertical="center"/>
    </xf>
    <xf numFmtId="0" fontId="13" fillId="2" borderId="0" xfId="0" quotePrefix="1" applyFont="1" applyFill="1" applyAlignment="1">
      <alignment horizontal="left" vertical="center"/>
    </xf>
    <xf numFmtId="0" fontId="13" fillId="2" borderId="0" xfId="0" quotePrefix="1" applyFont="1" applyFill="1" applyAlignment="1">
      <alignment horizontal="left" vertical="center" wrapText="1"/>
    </xf>
    <xf numFmtId="3" fontId="15" fillId="2" borderId="0" xfId="0" applyNumberFormat="1" applyFont="1" applyFill="1" applyAlignment="1">
      <alignment horizontal="right"/>
    </xf>
    <xf numFmtId="3" fontId="16" fillId="0" borderId="0" xfId="0" applyNumberFormat="1" applyFont="1"/>
    <xf numFmtId="0" fontId="17" fillId="0" borderId="0" xfId="0" applyFont="1" applyAlignment="1">
      <alignment horizontal="left"/>
    </xf>
    <xf numFmtId="3" fontId="14" fillId="0" borderId="0" xfId="0" applyNumberFormat="1" applyFont="1"/>
    <xf numFmtId="3" fontId="2" fillId="3" borderId="3" xfId="0" applyNumberFormat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3" fontId="16" fillId="0" borderId="6" xfId="0" applyNumberFormat="1" applyFont="1" applyBorder="1"/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3" fontId="14" fillId="0" borderId="3" xfId="0" applyNumberFormat="1" applyFont="1" applyBorder="1"/>
    <xf numFmtId="0" fontId="16" fillId="0" borderId="3" xfId="0" applyFont="1" applyBorder="1"/>
    <xf numFmtId="0" fontId="15" fillId="0" borderId="3" xfId="2" applyFont="1" applyBorder="1" applyAlignment="1">
      <alignment horizontal="left" vertical="center" wrapText="1"/>
    </xf>
    <xf numFmtId="0" fontId="16" fillId="0" borderId="6" xfId="0" applyFont="1" applyBorder="1"/>
    <xf numFmtId="0" fontId="16" fillId="0" borderId="6" xfId="0" applyFont="1" applyBorder="1" applyAlignment="1">
      <alignment horizontal="left"/>
    </xf>
    <xf numFmtId="3" fontId="9" fillId="0" borderId="0" xfId="0" applyNumberFormat="1" applyFont="1" applyAlignment="1">
      <alignment vertical="center" wrapText="1"/>
    </xf>
    <xf numFmtId="0" fontId="13" fillId="2" borderId="3" xfId="0" quotePrefix="1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wrapText="1" indent="1"/>
    </xf>
    <xf numFmtId="3" fontId="9" fillId="2" borderId="3" xfId="0" applyNumberFormat="1" applyFont="1" applyFill="1" applyBorder="1" applyAlignment="1">
      <alignment horizontal="right" wrapText="1"/>
    </xf>
    <xf numFmtId="3" fontId="7" fillId="0" borderId="3" xfId="0" applyNumberFormat="1" applyFont="1" applyBorder="1"/>
    <xf numFmtId="3" fontId="6" fillId="0" borderId="0" xfId="0" applyNumberFormat="1" applyFont="1"/>
    <xf numFmtId="4" fontId="7" fillId="0" borderId="3" xfId="0" applyNumberFormat="1" applyFont="1" applyBorder="1"/>
    <xf numFmtId="4" fontId="14" fillId="0" borderId="3" xfId="0" applyNumberFormat="1" applyFont="1" applyBorder="1"/>
    <xf numFmtId="4" fontId="14" fillId="0" borderId="0" xfId="0" applyNumberFormat="1" applyFont="1"/>
    <xf numFmtId="4" fontId="9" fillId="0" borderId="0" xfId="0" applyNumberFormat="1" applyFont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/>
    <xf numFmtId="0" fontId="6" fillId="0" borderId="0" xfId="0" applyFont="1" applyAlignment="1">
      <alignment horizontal="left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0" fontId="13" fillId="3" borderId="3" xfId="0" quotePrefix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right"/>
    </xf>
    <xf numFmtId="4" fontId="15" fillId="3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4" fontId="15" fillId="3" borderId="3" xfId="0" applyNumberFormat="1" applyFont="1" applyFill="1" applyBorder="1"/>
    <xf numFmtId="3" fontId="2" fillId="2" borderId="4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/>
    </xf>
    <xf numFmtId="3" fontId="2" fillId="2" borderId="1" xfId="0" applyNumberFormat="1" applyFont="1" applyFill="1" applyBorder="1"/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0" xfId="5" applyFont="1"/>
    <xf numFmtId="3" fontId="4" fillId="0" borderId="3" xfId="5" applyNumberFormat="1" applyFont="1" applyBorder="1"/>
    <xf numFmtId="3" fontId="2" fillId="0" borderId="0" xfId="0" applyNumberFormat="1" applyFont="1" applyAlignment="1">
      <alignment horizontal="center" vertical="center" wrapText="1"/>
    </xf>
    <xf numFmtId="3" fontId="2" fillId="0" borderId="3" xfId="0" applyNumberFormat="1" applyFont="1" applyBorder="1"/>
    <xf numFmtId="3" fontId="2" fillId="0" borderId="4" xfId="0" applyNumberFormat="1" applyFont="1" applyBorder="1" applyAlignment="1">
      <alignment wrapText="1"/>
    </xf>
    <xf numFmtId="3" fontId="9" fillId="0" borderId="3" xfId="0" applyNumberFormat="1" applyFont="1" applyBorder="1"/>
    <xf numFmtId="3" fontId="14" fillId="0" borderId="1" xfId="0" applyNumberFormat="1" applyFont="1" applyBorder="1"/>
    <xf numFmtId="3" fontId="2" fillId="0" borderId="1" xfId="0" applyNumberFormat="1" applyFont="1" applyBorder="1"/>
    <xf numFmtId="3" fontId="14" fillId="0" borderId="2" xfId="0" applyNumberFormat="1" applyFont="1" applyBorder="1"/>
    <xf numFmtId="0" fontId="4" fillId="0" borderId="3" xfId="5" applyFont="1" applyBorder="1"/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3" borderId="1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0" xfId="0" quotePrefix="1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left" vertical="center" wrapText="1" indent="1"/>
    </xf>
    <xf numFmtId="49" fontId="15" fillId="3" borderId="2" xfId="0" applyNumberFormat="1" applyFont="1" applyFill="1" applyBorder="1" applyAlignment="1">
      <alignment horizontal="left" vertical="center" wrapText="1" indent="1"/>
    </xf>
    <xf numFmtId="49" fontId="15" fillId="3" borderId="4" xfId="0" applyNumberFormat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49" fontId="15" fillId="3" borderId="1" xfId="0" applyNumberFormat="1" applyFont="1" applyFill="1" applyBorder="1" applyAlignment="1">
      <alignment horizontal="left" vertical="center" wrapText="1"/>
    </xf>
    <xf numFmtId="49" fontId="15" fillId="3" borderId="2" xfId="0" applyNumberFormat="1" applyFont="1" applyFill="1" applyBorder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6">
    <cellStyle name="Normal 2 3" xfId="4" xr:uid="{91D8D646-4413-4D70-9A82-974032C1F82E}"/>
    <cellStyle name="Normalno" xfId="0" builtinId="0"/>
    <cellStyle name="Normalno 2" xfId="3" xr:uid="{7B88D625-3881-44EB-B89D-232671A1DB73}"/>
    <cellStyle name="Normalno 2 2" xfId="5" xr:uid="{4572D86F-6605-4C6C-9472-024FE8A3F944}"/>
    <cellStyle name="Obično_List4" xfId="1" xr:uid="{43489481-49FA-494F-B663-C6D4C6B0C08B}"/>
    <cellStyle name="Obično_List5" xfId="2" xr:uid="{4DD3F130-1390-4C71-8A21-62DE262A7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workbookViewId="0">
      <selection activeCell="B18" sqref="B18:F18"/>
    </sheetView>
  </sheetViews>
  <sheetFormatPr defaultRowHeight="15.75" x14ac:dyDescent="0.25"/>
  <cols>
    <col min="1" max="5" width="9.140625" style="11"/>
    <col min="6" max="10" width="25.28515625" style="11" customWidth="1"/>
    <col min="11" max="12" width="15.7109375" style="11" customWidth="1"/>
    <col min="13" max="16384" width="9.140625" style="11"/>
  </cols>
  <sheetData>
    <row r="1" spans="2:12" ht="42" customHeight="1" x14ac:dyDescent="0.25">
      <c r="B1" s="9"/>
      <c r="C1" s="9"/>
      <c r="D1" s="9"/>
      <c r="E1" s="9"/>
      <c r="F1" s="137" t="s">
        <v>227</v>
      </c>
      <c r="G1" s="137"/>
      <c r="H1" s="137"/>
      <c r="I1" s="137"/>
      <c r="J1" s="137"/>
      <c r="K1" s="9"/>
      <c r="L1" s="9"/>
    </row>
    <row r="2" spans="2:12" ht="17.25" customHeight="1" x14ac:dyDescent="0.25">
      <c r="B2" s="9"/>
      <c r="C2" s="9"/>
      <c r="D2" s="9"/>
      <c r="E2" s="9"/>
      <c r="F2" s="4"/>
      <c r="G2" s="4"/>
      <c r="H2" s="4"/>
      <c r="I2" s="4"/>
      <c r="J2" s="9"/>
      <c r="K2" s="9"/>
      <c r="L2" s="9"/>
    </row>
    <row r="3" spans="2:12" ht="15.75" customHeight="1" x14ac:dyDescent="0.25">
      <c r="B3" s="137" t="s">
        <v>13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2:12" ht="6.75" customHeight="1" x14ac:dyDescent="0.25">
      <c r="B4" s="141"/>
      <c r="C4" s="141"/>
      <c r="D4" s="141"/>
      <c r="E4" s="4"/>
      <c r="F4" s="4"/>
      <c r="G4" s="4"/>
      <c r="H4" s="4"/>
      <c r="I4" s="4"/>
      <c r="J4" s="12"/>
      <c r="K4" s="12"/>
      <c r="L4" s="13"/>
    </row>
    <row r="5" spans="2:12" ht="18" customHeight="1" x14ac:dyDescent="0.25">
      <c r="B5" s="137" t="s">
        <v>52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2:12" ht="18" customHeight="1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13"/>
    </row>
    <row r="7" spans="2:12" x14ac:dyDescent="0.25">
      <c r="B7" s="155" t="s">
        <v>53</v>
      </c>
      <c r="C7" s="155"/>
      <c r="D7" s="155"/>
      <c r="E7" s="155"/>
      <c r="F7" s="155"/>
      <c r="G7" s="14"/>
      <c r="H7" s="14"/>
      <c r="I7" s="14"/>
      <c r="J7" s="14"/>
      <c r="K7" s="15"/>
      <c r="L7" s="13"/>
    </row>
    <row r="8" spans="2:12" ht="47.25" x14ac:dyDescent="0.25">
      <c r="B8" s="145" t="s">
        <v>8</v>
      </c>
      <c r="C8" s="146"/>
      <c r="D8" s="146"/>
      <c r="E8" s="146"/>
      <c r="F8" s="147"/>
      <c r="G8" s="16" t="s">
        <v>214</v>
      </c>
      <c r="H8" s="17" t="s">
        <v>212</v>
      </c>
      <c r="I8" s="17" t="s">
        <v>213</v>
      </c>
      <c r="J8" s="16" t="s">
        <v>216</v>
      </c>
      <c r="K8" s="17" t="s">
        <v>17</v>
      </c>
      <c r="L8" s="17" t="s">
        <v>44</v>
      </c>
    </row>
    <row r="9" spans="2:12" x14ac:dyDescent="0.25">
      <c r="B9" s="148">
        <v>1</v>
      </c>
      <c r="C9" s="148"/>
      <c r="D9" s="148"/>
      <c r="E9" s="148"/>
      <c r="F9" s="145"/>
      <c r="G9" s="16">
        <v>2</v>
      </c>
      <c r="H9" s="17">
        <v>3</v>
      </c>
      <c r="I9" s="17">
        <v>4</v>
      </c>
      <c r="J9" s="17">
        <v>5</v>
      </c>
      <c r="K9" s="17" t="s">
        <v>19</v>
      </c>
      <c r="L9" s="17" t="s">
        <v>20</v>
      </c>
    </row>
    <row r="10" spans="2:12" x14ac:dyDescent="0.25">
      <c r="B10" s="159" t="s">
        <v>0</v>
      </c>
      <c r="C10" s="140"/>
      <c r="D10" s="140"/>
      <c r="E10" s="140"/>
      <c r="F10" s="160"/>
      <c r="G10" s="19">
        <f>G11+G12</f>
        <v>15959981.32</v>
      </c>
      <c r="H10" s="19">
        <f t="shared" ref="H10:J10" si="0">H11+H12</f>
        <v>38546330</v>
      </c>
      <c r="I10" s="19">
        <f t="shared" si="0"/>
        <v>38546330</v>
      </c>
      <c r="J10" s="19">
        <f t="shared" si="0"/>
        <v>18055769.579999998</v>
      </c>
      <c r="K10" s="20">
        <f t="shared" ref="K10:K15" si="1">J10/G10*100</f>
        <v>113.13152075794532</v>
      </c>
      <c r="L10" s="20">
        <f t="shared" ref="L10:L16" si="2">J10/I10*100</f>
        <v>46.841734556830701</v>
      </c>
    </row>
    <row r="11" spans="2:12" x14ac:dyDescent="0.25">
      <c r="B11" s="149" t="s">
        <v>45</v>
      </c>
      <c r="C11" s="150"/>
      <c r="D11" s="150"/>
      <c r="E11" s="150"/>
      <c r="F11" s="158"/>
      <c r="G11" s="21">
        <v>15958539.109999999</v>
      </c>
      <c r="H11" s="21">
        <v>38546330</v>
      </c>
      <c r="I11" s="21">
        <v>38546330</v>
      </c>
      <c r="J11" s="21">
        <v>18054706.359999999</v>
      </c>
      <c r="K11" s="22">
        <f t="shared" si="1"/>
        <v>113.13508232521417</v>
      </c>
      <c r="L11" s="22">
        <f t="shared" si="2"/>
        <v>46.838976265704154</v>
      </c>
    </row>
    <row r="12" spans="2:12" x14ac:dyDescent="0.25">
      <c r="B12" s="157" t="s">
        <v>50</v>
      </c>
      <c r="C12" s="158"/>
      <c r="D12" s="158"/>
      <c r="E12" s="158"/>
      <c r="F12" s="158"/>
      <c r="G12" s="21">
        <v>1442.21</v>
      </c>
      <c r="H12" s="21">
        <v>0</v>
      </c>
      <c r="I12" s="21">
        <v>0</v>
      </c>
      <c r="J12" s="21">
        <v>1063.22</v>
      </c>
      <c r="K12" s="22">
        <f t="shared" si="1"/>
        <v>73.721580075023752</v>
      </c>
      <c r="L12" s="22" t="s">
        <v>208</v>
      </c>
    </row>
    <row r="13" spans="2:12" x14ac:dyDescent="0.25">
      <c r="B13" s="23" t="s">
        <v>1</v>
      </c>
      <c r="C13" s="18"/>
      <c r="D13" s="18"/>
      <c r="E13" s="18"/>
      <c r="F13" s="18"/>
      <c r="G13" s="19">
        <f>G14+G15</f>
        <v>16050611.289999999</v>
      </c>
      <c r="H13" s="19">
        <f t="shared" ref="H13:J13" si="3">H14+H15</f>
        <v>29905330</v>
      </c>
      <c r="I13" s="19">
        <f t="shared" si="3"/>
        <v>29905330</v>
      </c>
      <c r="J13" s="19">
        <f t="shared" si="3"/>
        <v>19211665.170000002</v>
      </c>
      <c r="K13" s="20">
        <f t="shared" si="1"/>
        <v>119.69428966216029</v>
      </c>
      <c r="L13" s="20">
        <f t="shared" si="2"/>
        <v>64.241609004147421</v>
      </c>
    </row>
    <row r="14" spans="2:12" x14ac:dyDescent="0.25">
      <c r="B14" s="156" t="s">
        <v>46</v>
      </c>
      <c r="C14" s="150"/>
      <c r="D14" s="150"/>
      <c r="E14" s="150"/>
      <c r="F14" s="150"/>
      <c r="G14" s="21">
        <v>12014532.43</v>
      </c>
      <c r="H14" s="21">
        <v>25803912.109999999</v>
      </c>
      <c r="I14" s="21">
        <v>25803912.109999999</v>
      </c>
      <c r="J14" s="21">
        <v>16976599.98</v>
      </c>
      <c r="K14" s="24">
        <f t="shared" si="1"/>
        <v>141.30054647494924</v>
      </c>
      <c r="L14" s="24">
        <f t="shared" si="2"/>
        <v>65.790799114607594</v>
      </c>
    </row>
    <row r="15" spans="2:12" x14ac:dyDescent="0.25">
      <c r="B15" s="157" t="s">
        <v>47</v>
      </c>
      <c r="C15" s="158"/>
      <c r="D15" s="158"/>
      <c r="E15" s="158"/>
      <c r="F15" s="158"/>
      <c r="G15" s="21">
        <v>4036078.86</v>
      </c>
      <c r="H15" s="21">
        <v>4101417.89</v>
      </c>
      <c r="I15" s="21">
        <v>4101417.89</v>
      </c>
      <c r="J15" s="21">
        <v>2235065.19</v>
      </c>
      <c r="K15" s="24">
        <f t="shared" si="1"/>
        <v>55.377143696344923</v>
      </c>
      <c r="L15" s="24">
        <f t="shared" si="2"/>
        <v>54.494939309878511</v>
      </c>
    </row>
    <row r="16" spans="2:12" x14ac:dyDescent="0.25">
      <c r="B16" s="139" t="s">
        <v>54</v>
      </c>
      <c r="C16" s="140"/>
      <c r="D16" s="140"/>
      <c r="E16" s="140"/>
      <c r="F16" s="140"/>
      <c r="G16" s="19">
        <f>G10-G13</f>
        <v>-90629.969999998808</v>
      </c>
      <c r="H16" s="19">
        <f t="shared" ref="H16:I16" si="4">H10-H13</f>
        <v>8641000</v>
      </c>
      <c r="I16" s="19">
        <f t="shared" si="4"/>
        <v>8641000</v>
      </c>
      <c r="J16" s="19">
        <f>J10-J13</f>
        <v>-1155895.5900000036</v>
      </c>
      <c r="K16" s="25">
        <f>J16/G16*100</f>
        <v>1275.4010511092729</v>
      </c>
      <c r="L16" s="25">
        <f t="shared" si="2"/>
        <v>-13.376872931373725</v>
      </c>
    </row>
    <row r="17" spans="1:43" x14ac:dyDescent="0.25">
      <c r="B17" s="4"/>
      <c r="C17" s="26"/>
      <c r="D17" s="26"/>
      <c r="E17" s="26"/>
      <c r="F17" s="26"/>
      <c r="G17" s="26"/>
      <c r="H17" s="26"/>
      <c r="I17" s="27"/>
      <c r="J17" s="27"/>
      <c r="K17" s="27"/>
      <c r="L17" s="27"/>
    </row>
    <row r="18" spans="1:43" ht="18" customHeight="1" x14ac:dyDescent="0.25">
      <c r="B18" s="155" t="s">
        <v>55</v>
      </c>
      <c r="C18" s="155"/>
      <c r="D18" s="155"/>
      <c r="E18" s="155"/>
      <c r="F18" s="155"/>
      <c r="G18" s="26"/>
      <c r="H18" s="26"/>
      <c r="I18" s="27"/>
      <c r="J18" s="27"/>
      <c r="K18" s="27"/>
      <c r="L18" s="27"/>
    </row>
    <row r="19" spans="1:43" ht="47.25" x14ac:dyDescent="0.25">
      <c r="B19" s="145" t="s">
        <v>8</v>
      </c>
      <c r="C19" s="146"/>
      <c r="D19" s="146"/>
      <c r="E19" s="146"/>
      <c r="F19" s="147"/>
      <c r="G19" s="16" t="s">
        <v>215</v>
      </c>
      <c r="H19" s="17" t="s">
        <v>212</v>
      </c>
      <c r="I19" s="17" t="s">
        <v>213</v>
      </c>
      <c r="J19" s="16" t="s">
        <v>216</v>
      </c>
      <c r="K19" s="17" t="s">
        <v>17</v>
      </c>
      <c r="L19" s="17" t="s">
        <v>44</v>
      </c>
    </row>
    <row r="20" spans="1:43" x14ac:dyDescent="0.25">
      <c r="B20" s="148">
        <v>1</v>
      </c>
      <c r="C20" s="148"/>
      <c r="D20" s="148"/>
      <c r="E20" s="148"/>
      <c r="F20" s="145"/>
      <c r="G20" s="16">
        <v>2</v>
      </c>
      <c r="H20" s="17">
        <v>3</v>
      </c>
      <c r="I20" s="17">
        <v>4</v>
      </c>
      <c r="J20" s="17">
        <v>5</v>
      </c>
      <c r="K20" s="17" t="s">
        <v>19</v>
      </c>
      <c r="L20" s="17" t="s">
        <v>20</v>
      </c>
    </row>
    <row r="21" spans="1:43" ht="15.75" customHeight="1" x14ac:dyDescent="0.25">
      <c r="B21" s="149" t="s">
        <v>48</v>
      </c>
      <c r="C21" s="151"/>
      <c r="D21" s="151"/>
      <c r="E21" s="151"/>
      <c r="F21" s="152"/>
      <c r="G21" s="21">
        <v>120657.1</v>
      </c>
      <c r="H21" s="21">
        <v>0</v>
      </c>
      <c r="I21" s="21">
        <v>0</v>
      </c>
      <c r="J21" s="21">
        <v>0</v>
      </c>
      <c r="K21" s="22">
        <f>J21/G21*100</f>
        <v>0</v>
      </c>
      <c r="L21" s="22" t="s">
        <v>208</v>
      </c>
    </row>
    <row r="22" spans="1:43" x14ac:dyDescent="0.25">
      <c r="B22" s="149" t="s">
        <v>49</v>
      </c>
      <c r="C22" s="150"/>
      <c r="D22" s="150"/>
      <c r="E22" s="150"/>
      <c r="F22" s="150"/>
      <c r="G22" s="21">
        <v>186686.7</v>
      </c>
      <c r="H22" s="21">
        <v>0</v>
      </c>
      <c r="I22" s="21">
        <v>0</v>
      </c>
      <c r="J22" s="21">
        <v>0</v>
      </c>
      <c r="K22" s="22">
        <f>J22/G22*100</f>
        <v>0</v>
      </c>
      <c r="L22" s="22" t="s">
        <v>208</v>
      </c>
    </row>
    <row r="23" spans="1:43" s="28" customFormat="1" ht="15" customHeight="1" x14ac:dyDescent="0.25">
      <c r="A23" s="11"/>
      <c r="B23" s="142" t="s">
        <v>51</v>
      </c>
      <c r="C23" s="143"/>
      <c r="D23" s="143"/>
      <c r="E23" s="143"/>
      <c r="F23" s="144"/>
      <c r="G23" s="19">
        <f>G21-G22</f>
        <v>-66029.600000000006</v>
      </c>
      <c r="H23" s="19">
        <f t="shared" ref="H23:I23" si="5">H21-H22</f>
        <v>0</v>
      </c>
      <c r="I23" s="19">
        <f t="shared" si="5"/>
        <v>0</v>
      </c>
      <c r="J23" s="19">
        <f>J21-J22</f>
        <v>0</v>
      </c>
      <c r="K23" s="20">
        <f>J23/G23*100</f>
        <v>0</v>
      </c>
      <c r="L23" s="20" t="s">
        <v>208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28" customFormat="1" ht="15" customHeight="1" x14ac:dyDescent="0.25">
      <c r="A24" s="11"/>
      <c r="B24" s="142" t="s">
        <v>56</v>
      </c>
      <c r="C24" s="143"/>
      <c r="D24" s="143"/>
      <c r="E24" s="143"/>
      <c r="F24" s="144"/>
      <c r="G24" s="19">
        <v>-12394593</v>
      </c>
      <c r="H24" s="19">
        <v>-12394593</v>
      </c>
      <c r="I24" s="19">
        <v>-12394593</v>
      </c>
      <c r="J24" s="19" t="s">
        <v>208</v>
      </c>
      <c r="K24" s="20" t="s">
        <v>208</v>
      </c>
      <c r="L24" s="20" t="s">
        <v>208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x14ac:dyDescent="0.25">
      <c r="B25" s="139" t="s">
        <v>57</v>
      </c>
      <c r="C25" s="140"/>
      <c r="D25" s="140"/>
      <c r="E25" s="140"/>
      <c r="F25" s="140"/>
      <c r="G25" s="19">
        <v>-12394593</v>
      </c>
      <c r="H25" s="19">
        <f>H24+H16</f>
        <v>-3753593</v>
      </c>
      <c r="I25" s="19">
        <f>I24+I16</f>
        <v>-3753593</v>
      </c>
      <c r="J25" s="19" t="s">
        <v>208</v>
      </c>
      <c r="K25" s="20" t="s">
        <v>208</v>
      </c>
      <c r="L25" s="20" t="s">
        <v>208</v>
      </c>
    </row>
    <row r="26" spans="1:43" x14ac:dyDescent="0.25">
      <c r="B26" s="6"/>
      <c r="C26" s="7"/>
      <c r="D26" s="7"/>
      <c r="E26" s="7"/>
      <c r="F26" s="7"/>
      <c r="G26" s="8"/>
      <c r="H26" s="8"/>
      <c r="I26" s="8"/>
      <c r="J26" s="8"/>
      <c r="K26" s="8"/>
      <c r="L26" s="13"/>
    </row>
    <row r="27" spans="1:43" x14ac:dyDescent="0.25">
      <c r="B27" s="153" t="s">
        <v>61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</row>
    <row r="28" spans="1:43" x14ac:dyDescent="0.25">
      <c r="B28" s="1"/>
      <c r="C28" s="2"/>
      <c r="D28" s="2"/>
      <c r="E28" s="2"/>
      <c r="F28" s="2"/>
      <c r="G28" s="3"/>
      <c r="H28" s="3"/>
      <c r="I28" s="3"/>
      <c r="J28" s="3"/>
      <c r="K28" s="3"/>
    </row>
    <row r="29" spans="1:43" ht="15" customHeight="1" x14ac:dyDescent="0.25">
      <c r="B29" s="154" t="s">
        <v>62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</row>
    <row r="30" spans="1:43" x14ac:dyDescent="0.25">
      <c r="B30" s="154" t="s">
        <v>63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</row>
    <row r="31" spans="1:43" ht="15" customHeight="1" x14ac:dyDescent="0.25">
      <c r="B31" s="154" t="s">
        <v>64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</row>
    <row r="32" spans="1:43" ht="36.75" customHeight="1" x14ac:dyDescent="0.25"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2:12" ht="15" customHeight="1" x14ac:dyDescent="0.25">
      <c r="B33" s="138" t="s">
        <v>65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</row>
    <row r="34" spans="2:12" x14ac:dyDescent="0.25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</sheetData>
  <mergeCells count="26">
    <mergeCell ref="B3:L3"/>
    <mergeCell ref="B5:L5"/>
    <mergeCell ref="B14:F14"/>
    <mergeCell ref="B15:F15"/>
    <mergeCell ref="B9:F9"/>
    <mergeCell ref="B10:F10"/>
    <mergeCell ref="B11:F11"/>
    <mergeCell ref="B7:F7"/>
    <mergeCell ref="B8:F8"/>
    <mergeCell ref="B12:F12"/>
    <mergeCell ref="F1:J1"/>
    <mergeCell ref="B33:L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30:L30"/>
    <mergeCell ref="B29:L29"/>
    <mergeCell ref="B31:L3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25"/>
  <sheetViews>
    <sheetView workbookViewId="0">
      <selection activeCell="B3" sqref="B3:L3"/>
    </sheetView>
  </sheetViews>
  <sheetFormatPr defaultRowHeight="15.75" x14ac:dyDescent="0.25"/>
  <cols>
    <col min="1" max="1" width="9.140625" style="11"/>
    <col min="2" max="2" width="7.5703125" style="11" bestFit="1" customWidth="1"/>
    <col min="3" max="3" width="8.5703125" style="11" bestFit="1" customWidth="1"/>
    <col min="4" max="4" width="6" style="11" bestFit="1" customWidth="1"/>
    <col min="5" max="5" width="7.28515625" style="63" bestFit="1" customWidth="1"/>
    <col min="6" max="6" width="54.5703125" style="11" bestFit="1" customWidth="1"/>
    <col min="7" max="10" width="25.28515625" style="11" customWidth="1"/>
    <col min="11" max="12" width="15.7109375" style="11" customWidth="1"/>
    <col min="13" max="16384" width="9.140625" style="11"/>
  </cols>
  <sheetData>
    <row r="1" spans="2:12" ht="40.5" customHeight="1" x14ac:dyDescent="0.25">
      <c r="B1" s="10"/>
      <c r="C1" s="10"/>
      <c r="D1" s="10"/>
      <c r="E1" s="29"/>
      <c r="F1" s="137" t="s">
        <v>228</v>
      </c>
      <c r="G1" s="137"/>
      <c r="H1" s="137"/>
      <c r="I1" s="137"/>
      <c r="J1" s="137"/>
      <c r="K1" s="10"/>
    </row>
    <row r="2" spans="2:12" ht="12" customHeight="1" x14ac:dyDescent="0.25">
      <c r="B2" s="10"/>
      <c r="C2" s="10"/>
      <c r="D2" s="10"/>
      <c r="E2" s="29"/>
      <c r="F2" s="4"/>
      <c r="G2" s="4"/>
      <c r="H2" s="4"/>
      <c r="I2" s="4"/>
      <c r="J2" s="10"/>
      <c r="K2" s="10"/>
    </row>
    <row r="3" spans="2:12" ht="15.75" customHeight="1" x14ac:dyDescent="0.25">
      <c r="B3" s="164" t="s">
        <v>13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x14ac:dyDescent="0.25">
      <c r="B4" s="10"/>
      <c r="C4" s="10"/>
      <c r="D4" s="10"/>
      <c r="E4" s="29"/>
      <c r="F4" s="10"/>
      <c r="G4" s="10"/>
      <c r="H4" s="10"/>
      <c r="I4" s="10"/>
      <c r="J4" s="30"/>
      <c r="K4" s="30"/>
    </row>
    <row r="5" spans="2:12" ht="18" customHeight="1" x14ac:dyDescent="0.25">
      <c r="B5" s="164" t="s">
        <v>58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2:12" x14ac:dyDescent="0.25">
      <c r="B6" s="10"/>
      <c r="C6" s="10"/>
      <c r="D6" s="10"/>
      <c r="E6" s="29"/>
      <c r="F6" s="10"/>
      <c r="G6" s="10"/>
      <c r="H6" s="10"/>
      <c r="I6" s="10"/>
      <c r="J6" s="30"/>
      <c r="K6" s="30"/>
    </row>
    <row r="7" spans="2:12" ht="15.75" customHeight="1" x14ac:dyDescent="0.25">
      <c r="B7" s="164" t="s">
        <v>18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2:12" x14ac:dyDescent="0.25">
      <c r="B8" s="10"/>
      <c r="C8" s="10"/>
      <c r="D8" s="10"/>
      <c r="E8" s="29"/>
      <c r="F8" s="10"/>
      <c r="G8" s="10"/>
      <c r="H8" s="10"/>
      <c r="I8" s="10"/>
      <c r="J8" s="30"/>
      <c r="K8" s="30"/>
    </row>
    <row r="9" spans="2:12" ht="47.25" x14ac:dyDescent="0.25">
      <c r="B9" s="161" t="s">
        <v>8</v>
      </c>
      <c r="C9" s="162"/>
      <c r="D9" s="162"/>
      <c r="E9" s="162"/>
      <c r="F9" s="163"/>
      <c r="G9" s="32" t="s">
        <v>215</v>
      </c>
      <c r="H9" s="32" t="s">
        <v>212</v>
      </c>
      <c r="I9" s="32" t="s">
        <v>213</v>
      </c>
      <c r="J9" s="32" t="s">
        <v>219</v>
      </c>
      <c r="K9" s="32" t="s">
        <v>17</v>
      </c>
      <c r="L9" s="32" t="s">
        <v>44</v>
      </c>
    </row>
    <row r="10" spans="2:12" ht="16.5" customHeight="1" x14ac:dyDescent="0.25">
      <c r="B10" s="161">
        <v>1</v>
      </c>
      <c r="C10" s="162"/>
      <c r="D10" s="162"/>
      <c r="E10" s="162"/>
      <c r="F10" s="163"/>
      <c r="G10" s="32">
        <v>2</v>
      </c>
      <c r="H10" s="32">
        <v>3</v>
      </c>
      <c r="I10" s="32">
        <v>4</v>
      </c>
      <c r="J10" s="32">
        <v>5</v>
      </c>
      <c r="K10" s="32" t="s">
        <v>19</v>
      </c>
      <c r="L10" s="32" t="s">
        <v>20</v>
      </c>
    </row>
    <row r="11" spans="2:12" x14ac:dyDescent="0.25">
      <c r="B11" s="33"/>
      <c r="C11" s="33"/>
      <c r="D11" s="33"/>
      <c r="E11" s="34"/>
      <c r="F11" s="33" t="s">
        <v>21</v>
      </c>
      <c r="G11" s="35">
        <f>G12+G45</f>
        <v>15959981.32</v>
      </c>
      <c r="H11" s="35">
        <f>H12+H45</f>
        <v>38546330</v>
      </c>
      <c r="I11" s="35">
        <f>I12+I45</f>
        <v>38546330</v>
      </c>
      <c r="J11" s="35">
        <f>J12+J45</f>
        <v>18055769.579999998</v>
      </c>
      <c r="K11" s="36">
        <f>J11/G11*100</f>
        <v>113.13152075794532</v>
      </c>
      <c r="L11" s="36">
        <f>J11/I11*100</f>
        <v>46.841734556830701</v>
      </c>
    </row>
    <row r="12" spans="2:12" ht="15.75" customHeight="1" x14ac:dyDescent="0.25">
      <c r="B12" s="33">
        <v>6</v>
      </c>
      <c r="C12" s="33"/>
      <c r="D12" s="33"/>
      <c r="E12" s="34"/>
      <c r="F12" s="33" t="s">
        <v>2</v>
      </c>
      <c r="G12" s="35">
        <f>G13+G21+G25+G28+G35+G42</f>
        <v>15958539.109999999</v>
      </c>
      <c r="H12" s="35">
        <f>H13+H21+H25+H28+H35+H42</f>
        <v>38546330</v>
      </c>
      <c r="I12" s="35">
        <f>I13+I21+I25+I28+I35+I42</f>
        <v>38546330</v>
      </c>
      <c r="J12" s="35">
        <f>J13+J21+J25+J28+J35+J42</f>
        <v>18054706.359999999</v>
      </c>
      <c r="K12" s="36">
        <f t="shared" ref="K12:K48" si="0">J12/G12*100</f>
        <v>113.13508232521417</v>
      </c>
      <c r="L12" s="36">
        <f t="shared" ref="L12:L44" si="1">J12/I12*100</f>
        <v>46.838976265704154</v>
      </c>
    </row>
    <row r="13" spans="2:12" ht="30" x14ac:dyDescent="0.25">
      <c r="B13" s="33"/>
      <c r="C13" s="37">
        <v>63</v>
      </c>
      <c r="D13" s="37"/>
      <c r="E13" s="38"/>
      <c r="F13" s="37" t="s">
        <v>22</v>
      </c>
      <c r="G13" s="39">
        <f>G14+G16+G18</f>
        <v>3356611.11</v>
      </c>
      <c r="H13" s="39">
        <f>H14+H16+H18</f>
        <v>6002860</v>
      </c>
      <c r="I13" s="39">
        <f>I14+I16+I18</f>
        <v>6002860</v>
      </c>
      <c r="J13" s="39">
        <f>J14+J16+J18</f>
        <v>3632594.6199999996</v>
      </c>
      <c r="K13" s="40">
        <f t="shared" si="0"/>
        <v>108.22208772347177</v>
      </c>
      <c r="L13" s="40">
        <f t="shared" si="1"/>
        <v>60.514398470062602</v>
      </c>
    </row>
    <row r="14" spans="2:12" x14ac:dyDescent="0.25">
      <c r="B14" s="33"/>
      <c r="C14" s="37"/>
      <c r="D14" s="37">
        <v>634</v>
      </c>
      <c r="E14" s="38"/>
      <c r="F14" s="37" t="s">
        <v>66</v>
      </c>
      <c r="G14" s="39">
        <f>G15</f>
        <v>507788.35</v>
      </c>
      <c r="H14" s="39">
        <f t="shared" ref="H14:J14" si="2">H15</f>
        <v>1560100</v>
      </c>
      <c r="I14" s="39">
        <f t="shared" si="2"/>
        <v>1560100</v>
      </c>
      <c r="J14" s="39">
        <f t="shared" si="2"/>
        <v>432.04</v>
      </c>
      <c r="K14" s="40">
        <f t="shared" si="0"/>
        <v>8.5082692424904988E-2</v>
      </c>
      <c r="L14" s="40">
        <f t="shared" si="1"/>
        <v>2.7693096596372029E-2</v>
      </c>
    </row>
    <row r="15" spans="2:12" s="45" customFormat="1" x14ac:dyDescent="0.25">
      <c r="B15" s="41"/>
      <c r="C15" s="41"/>
      <c r="D15" s="41"/>
      <c r="E15" s="41">
        <v>6341</v>
      </c>
      <c r="F15" s="38" t="s">
        <v>66</v>
      </c>
      <c r="G15" s="42">
        <v>507788.35</v>
      </c>
      <c r="H15" s="42">
        <v>1560100</v>
      </c>
      <c r="I15" s="42">
        <v>1560100</v>
      </c>
      <c r="J15" s="43">
        <v>432.04</v>
      </c>
      <c r="K15" s="44">
        <f t="shared" si="0"/>
        <v>8.5082692424904988E-2</v>
      </c>
      <c r="L15" s="44">
        <f t="shared" si="1"/>
        <v>2.7693096596372029E-2</v>
      </c>
    </row>
    <row r="16" spans="2:12" ht="30" x14ac:dyDescent="0.25">
      <c r="B16" s="46"/>
      <c r="C16" s="46"/>
      <c r="D16" s="46">
        <v>636</v>
      </c>
      <c r="E16" s="41"/>
      <c r="F16" s="47" t="s">
        <v>67</v>
      </c>
      <c r="G16" s="39">
        <f>G17</f>
        <v>269118.94</v>
      </c>
      <c r="H16" s="39">
        <f>H17</f>
        <v>675000</v>
      </c>
      <c r="I16" s="39">
        <f t="shared" ref="I16:J16" si="3">I17</f>
        <v>675000</v>
      </c>
      <c r="J16" s="39">
        <f t="shared" si="3"/>
        <v>115544.21</v>
      </c>
      <c r="K16" s="40">
        <f>J16/G16*100</f>
        <v>42.934254274336844</v>
      </c>
      <c r="L16" s="40">
        <f t="shared" si="1"/>
        <v>17.117660740740742</v>
      </c>
    </row>
    <row r="17" spans="2:12" s="45" customFormat="1" ht="30" x14ac:dyDescent="0.25">
      <c r="B17" s="41"/>
      <c r="C17" s="41"/>
      <c r="D17" s="41"/>
      <c r="E17" s="41">
        <v>6361</v>
      </c>
      <c r="F17" s="48" t="s">
        <v>68</v>
      </c>
      <c r="G17" s="42">
        <v>269118.94</v>
      </c>
      <c r="H17" s="42">
        <v>675000</v>
      </c>
      <c r="I17" s="42">
        <v>675000</v>
      </c>
      <c r="J17" s="43">
        <v>115544.21</v>
      </c>
      <c r="K17" s="44">
        <f>J17/G17*100</f>
        <v>42.934254274336844</v>
      </c>
      <c r="L17" s="44">
        <f t="shared" si="1"/>
        <v>17.117660740740742</v>
      </c>
    </row>
    <row r="18" spans="2:12" ht="30" x14ac:dyDescent="0.25">
      <c r="B18" s="46"/>
      <c r="C18" s="46"/>
      <c r="D18" s="46">
        <v>638</v>
      </c>
      <c r="E18" s="41"/>
      <c r="F18" s="50" t="s">
        <v>69</v>
      </c>
      <c r="G18" s="39">
        <f>G19+G20</f>
        <v>2579703.8199999998</v>
      </c>
      <c r="H18" s="39">
        <f t="shared" ref="H18:J18" si="4">H19+H20</f>
        <v>3767760</v>
      </c>
      <c r="I18" s="39">
        <f t="shared" ref="I18" si="5">I19+I20</f>
        <v>3767760</v>
      </c>
      <c r="J18" s="39">
        <f t="shared" si="4"/>
        <v>3516618.3699999996</v>
      </c>
      <c r="K18" s="40">
        <f t="shared" si="0"/>
        <v>136.3186867707937</v>
      </c>
      <c r="L18" s="40">
        <f t="shared" si="1"/>
        <v>93.334457874174575</v>
      </c>
    </row>
    <row r="19" spans="2:12" s="45" customFormat="1" ht="30" x14ac:dyDescent="0.25">
      <c r="B19" s="41"/>
      <c r="C19" s="41"/>
      <c r="D19" s="41"/>
      <c r="E19" s="41">
        <v>6381</v>
      </c>
      <c r="F19" s="49" t="s">
        <v>70</v>
      </c>
      <c r="G19" s="42">
        <v>734646.89</v>
      </c>
      <c r="H19" s="42">
        <v>175500</v>
      </c>
      <c r="I19" s="42">
        <v>175500</v>
      </c>
      <c r="J19" s="43">
        <v>157293.84</v>
      </c>
      <c r="K19" s="44">
        <f t="shared" si="0"/>
        <v>21.410808667549112</v>
      </c>
      <c r="L19" s="44">
        <f t="shared" si="1"/>
        <v>89.626119658119649</v>
      </c>
    </row>
    <row r="20" spans="2:12" s="45" customFormat="1" ht="30" x14ac:dyDescent="0.25">
      <c r="B20" s="41"/>
      <c r="C20" s="41"/>
      <c r="D20" s="41"/>
      <c r="E20" s="41">
        <v>6382</v>
      </c>
      <c r="F20" s="49" t="s">
        <v>71</v>
      </c>
      <c r="G20" s="42">
        <v>1845056.93</v>
      </c>
      <c r="H20" s="42">
        <v>3592260</v>
      </c>
      <c r="I20" s="42">
        <v>3592260</v>
      </c>
      <c r="J20" s="43">
        <v>3359324.53</v>
      </c>
      <c r="K20" s="44" t="s">
        <v>208</v>
      </c>
      <c r="L20" s="44">
        <f t="shared" si="1"/>
        <v>93.515628879869496</v>
      </c>
    </row>
    <row r="21" spans="2:12" x14ac:dyDescent="0.25">
      <c r="B21" s="46"/>
      <c r="C21" s="46">
        <v>64</v>
      </c>
      <c r="D21" s="41"/>
      <c r="E21" s="41"/>
      <c r="F21" s="50" t="s">
        <v>72</v>
      </c>
      <c r="G21" s="39">
        <f>G22</f>
        <v>139.47</v>
      </c>
      <c r="H21" s="39">
        <f t="shared" ref="H21:J21" si="6">H22</f>
        <v>920</v>
      </c>
      <c r="I21" s="39">
        <f t="shared" si="6"/>
        <v>920</v>
      </c>
      <c r="J21" s="39">
        <f t="shared" si="6"/>
        <v>369.83</v>
      </c>
      <c r="K21" s="40">
        <f t="shared" si="0"/>
        <v>265.16813651681366</v>
      </c>
      <c r="L21" s="40">
        <f t="shared" si="1"/>
        <v>40.198913043478257</v>
      </c>
    </row>
    <row r="22" spans="2:12" x14ac:dyDescent="0.25">
      <c r="B22" s="46"/>
      <c r="C22" s="46"/>
      <c r="D22" s="46">
        <v>641</v>
      </c>
      <c r="E22" s="41"/>
      <c r="F22" s="51" t="s">
        <v>73</v>
      </c>
      <c r="G22" s="39">
        <f>G23+G24</f>
        <v>139.47</v>
      </c>
      <c r="H22" s="39">
        <f t="shared" ref="H22:J22" si="7">H23+H24</f>
        <v>920</v>
      </c>
      <c r="I22" s="39">
        <f t="shared" ref="I22" si="8">I23+I24</f>
        <v>920</v>
      </c>
      <c r="J22" s="39">
        <f t="shared" si="7"/>
        <v>369.83</v>
      </c>
      <c r="K22" s="40">
        <f t="shared" si="0"/>
        <v>265.16813651681366</v>
      </c>
      <c r="L22" s="40">
        <f t="shared" si="1"/>
        <v>40.198913043478257</v>
      </c>
    </row>
    <row r="23" spans="2:12" s="45" customFormat="1" x14ac:dyDescent="0.25">
      <c r="B23" s="41"/>
      <c r="C23" s="41"/>
      <c r="D23" s="41"/>
      <c r="E23" s="41">
        <v>6413</v>
      </c>
      <c r="F23" s="52" t="s">
        <v>74</v>
      </c>
      <c r="G23" s="42">
        <v>139.47</v>
      </c>
      <c r="H23" s="42">
        <v>820</v>
      </c>
      <c r="I23" s="42">
        <v>820</v>
      </c>
      <c r="J23" s="43">
        <v>369.83</v>
      </c>
      <c r="K23" s="44">
        <f t="shared" si="0"/>
        <v>265.16813651681366</v>
      </c>
      <c r="L23" s="44">
        <f t="shared" si="1"/>
        <v>45.101219512195115</v>
      </c>
    </row>
    <row r="24" spans="2:12" s="45" customFormat="1" x14ac:dyDescent="0.25">
      <c r="B24" s="41"/>
      <c r="C24" s="41"/>
      <c r="D24" s="41"/>
      <c r="E24" s="41">
        <v>6415</v>
      </c>
      <c r="F24" s="52" t="s">
        <v>75</v>
      </c>
      <c r="G24" s="42">
        <v>0</v>
      </c>
      <c r="H24" s="42">
        <v>100</v>
      </c>
      <c r="I24" s="42">
        <v>100</v>
      </c>
      <c r="J24" s="43">
        <v>0</v>
      </c>
      <c r="K24" s="44" t="s">
        <v>208</v>
      </c>
      <c r="L24" s="44">
        <f>J24/I24*100</f>
        <v>0</v>
      </c>
    </row>
    <row r="25" spans="2:12" x14ac:dyDescent="0.25">
      <c r="B25" s="46"/>
      <c r="C25" s="46">
        <v>65</v>
      </c>
      <c r="D25" s="41"/>
      <c r="E25" s="41"/>
      <c r="F25" s="51" t="s">
        <v>76</v>
      </c>
      <c r="G25" s="39">
        <f>G26</f>
        <v>1141864.05</v>
      </c>
      <c r="H25" s="39">
        <f t="shared" ref="H25:J25" si="9">H26</f>
        <v>2636940</v>
      </c>
      <c r="I25" s="39">
        <f t="shared" si="9"/>
        <v>2636940</v>
      </c>
      <c r="J25" s="39">
        <f t="shared" si="9"/>
        <v>1604913.78</v>
      </c>
      <c r="K25" s="40">
        <f t="shared" si="0"/>
        <v>140.55208936650558</v>
      </c>
      <c r="L25" s="40">
        <f t="shared" si="1"/>
        <v>60.862734078136029</v>
      </c>
    </row>
    <row r="26" spans="2:12" x14ac:dyDescent="0.25">
      <c r="B26" s="46"/>
      <c r="C26" s="46"/>
      <c r="D26" s="46">
        <v>652</v>
      </c>
      <c r="E26" s="41"/>
      <c r="F26" s="51" t="s">
        <v>77</v>
      </c>
      <c r="G26" s="39">
        <f>G27</f>
        <v>1141864.05</v>
      </c>
      <c r="H26" s="39">
        <f t="shared" ref="H26:J26" si="10">H27</f>
        <v>2636940</v>
      </c>
      <c r="I26" s="39">
        <f t="shared" si="10"/>
        <v>2636940</v>
      </c>
      <c r="J26" s="39">
        <f t="shared" si="10"/>
        <v>1604913.78</v>
      </c>
      <c r="K26" s="40">
        <f t="shared" si="0"/>
        <v>140.55208936650558</v>
      </c>
      <c r="L26" s="40">
        <f t="shared" si="1"/>
        <v>60.862734078136029</v>
      </c>
    </row>
    <row r="27" spans="2:12" s="45" customFormat="1" x14ac:dyDescent="0.25">
      <c r="B27" s="41"/>
      <c r="C27" s="41"/>
      <c r="D27" s="41"/>
      <c r="E27" s="41">
        <v>6526</v>
      </c>
      <c r="F27" s="52" t="s">
        <v>78</v>
      </c>
      <c r="G27" s="42">
        <v>1141864.05</v>
      </c>
      <c r="H27" s="42">
        <v>2636940</v>
      </c>
      <c r="I27" s="42">
        <v>2636940</v>
      </c>
      <c r="J27" s="43">
        <v>1604913.78</v>
      </c>
      <c r="K27" s="44">
        <f t="shared" si="0"/>
        <v>140.55208936650558</v>
      </c>
      <c r="L27" s="44">
        <f t="shared" si="1"/>
        <v>60.862734078136029</v>
      </c>
    </row>
    <row r="28" spans="2:12" x14ac:dyDescent="0.25">
      <c r="B28" s="46"/>
      <c r="C28" s="46">
        <v>66</v>
      </c>
      <c r="D28" s="41"/>
      <c r="E28" s="41"/>
      <c r="F28" s="37" t="s">
        <v>87</v>
      </c>
      <c r="G28" s="39">
        <f>G29+G32</f>
        <v>1500964.7799999998</v>
      </c>
      <c r="H28" s="39">
        <f t="shared" ref="H28:J28" si="11">H29+H32</f>
        <v>3261290</v>
      </c>
      <c r="I28" s="39">
        <f t="shared" ref="I28" si="12">I29+I32</f>
        <v>3261290</v>
      </c>
      <c r="J28" s="39">
        <f t="shared" si="11"/>
        <v>1778757.2000000002</v>
      </c>
      <c r="K28" s="40">
        <f t="shared" si="0"/>
        <v>118.50759083101205</v>
      </c>
      <c r="L28" s="40">
        <f t="shared" si="1"/>
        <v>54.541521913108006</v>
      </c>
    </row>
    <row r="29" spans="2:12" x14ac:dyDescent="0.25">
      <c r="B29" s="46"/>
      <c r="C29" s="53"/>
      <c r="D29" s="46">
        <v>661</v>
      </c>
      <c r="E29" s="41"/>
      <c r="F29" s="37" t="s">
        <v>178</v>
      </c>
      <c r="G29" s="39">
        <f>G30+G31</f>
        <v>1450951.9</v>
      </c>
      <c r="H29" s="39">
        <f t="shared" ref="H29:J29" si="13">H30+H31</f>
        <v>3183020</v>
      </c>
      <c r="I29" s="39">
        <f t="shared" ref="I29" si="14">I30+I31</f>
        <v>3183020</v>
      </c>
      <c r="J29" s="39">
        <f t="shared" si="13"/>
        <v>1773402.6</v>
      </c>
      <c r="K29" s="40">
        <f t="shared" si="0"/>
        <v>122.22339003794683</v>
      </c>
      <c r="L29" s="40">
        <f t="shared" si="1"/>
        <v>55.714466135933804</v>
      </c>
    </row>
    <row r="30" spans="2:12" s="45" customFormat="1" x14ac:dyDescent="0.25">
      <c r="B30" s="41"/>
      <c r="C30" s="54"/>
      <c r="D30" s="41"/>
      <c r="E30" s="41">
        <v>6614</v>
      </c>
      <c r="F30" s="38" t="s">
        <v>23</v>
      </c>
      <c r="G30" s="42">
        <v>40793.51</v>
      </c>
      <c r="H30" s="42">
        <v>70000</v>
      </c>
      <c r="I30" s="42">
        <v>70000</v>
      </c>
      <c r="J30" s="43">
        <v>69317.55</v>
      </c>
      <c r="K30" s="44">
        <f t="shared" si="0"/>
        <v>169.92298529839672</v>
      </c>
      <c r="L30" s="44">
        <f t="shared" si="1"/>
        <v>99.025071428571437</v>
      </c>
    </row>
    <row r="31" spans="2:12" s="45" customFormat="1" x14ac:dyDescent="0.25">
      <c r="B31" s="41"/>
      <c r="C31" s="41"/>
      <c r="D31" s="41"/>
      <c r="E31" s="41">
        <v>6615</v>
      </c>
      <c r="F31" s="52" t="s">
        <v>79</v>
      </c>
      <c r="G31" s="42">
        <v>1410158.39</v>
      </c>
      <c r="H31" s="42">
        <v>3113020</v>
      </c>
      <c r="I31" s="42">
        <v>3113020</v>
      </c>
      <c r="J31" s="43">
        <v>1704085.05</v>
      </c>
      <c r="K31" s="44">
        <f t="shared" si="0"/>
        <v>120.8435209891564</v>
      </c>
      <c r="L31" s="44">
        <f t="shared" si="1"/>
        <v>54.74057506858292</v>
      </c>
    </row>
    <row r="32" spans="2:12" x14ac:dyDescent="0.25">
      <c r="B32" s="46"/>
      <c r="C32" s="46"/>
      <c r="D32" s="46">
        <v>663</v>
      </c>
      <c r="E32" s="41"/>
      <c r="F32" s="51" t="s">
        <v>80</v>
      </c>
      <c r="G32" s="39">
        <f>G33+G34</f>
        <v>50012.88</v>
      </c>
      <c r="H32" s="39">
        <f t="shared" ref="H32:J32" si="15">H33+H34</f>
        <v>78270</v>
      </c>
      <c r="I32" s="39">
        <f t="shared" ref="I32" si="16">I33+I34</f>
        <v>78270</v>
      </c>
      <c r="J32" s="39">
        <f t="shared" si="15"/>
        <v>5354.6</v>
      </c>
      <c r="K32" s="40">
        <f t="shared" si="0"/>
        <v>10.706442020535512</v>
      </c>
      <c r="L32" s="40">
        <f t="shared" si="1"/>
        <v>6.8411907499680593</v>
      </c>
    </row>
    <row r="33" spans="2:12" s="45" customFormat="1" x14ac:dyDescent="0.25">
      <c r="B33" s="41"/>
      <c r="C33" s="41"/>
      <c r="D33" s="41"/>
      <c r="E33" s="41">
        <v>6631</v>
      </c>
      <c r="F33" s="52" t="s">
        <v>81</v>
      </c>
      <c r="G33" s="42">
        <v>45235.92</v>
      </c>
      <c r="H33" s="42">
        <v>65000</v>
      </c>
      <c r="I33" s="42">
        <v>65000</v>
      </c>
      <c r="J33" s="43">
        <v>2096.6</v>
      </c>
      <c r="K33" s="44">
        <f t="shared" si="0"/>
        <v>4.6348123349762753</v>
      </c>
      <c r="L33" s="44">
        <f t="shared" si="1"/>
        <v>3.2255384615384615</v>
      </c>
    </row>
    <row r="34" spans="2:12" s="45" customFormat="1" x14ac:dyDescent="0.25">
      <c r="B34" s="41"/>
      <c r="C34" s="41"/>
      <c r="D34" s="41"/>
      <c r="E34" s="41">
        <v>6632</v>
      </c>
      <c r="F34" s="52" t="s">
        <v>82</v>
      </c>
      <c r="G34" s="42">
        <v>4776.96</v>
      </c>
      <c r="H34" s="42">
        <v>13270</v>
      </c>
      <c r="I34" s="42">
        <v>13270</v>
      </c>
      <c r="J34" s="43">
        <v>3258</v>
      </c>
      <c r="K34" s="44">
        <f t="shared" si="0"/>
        <v>68.202371382636656</v>
      </c>
      <c r="L34" s="44">
        <f t="shared" si="1"/>
        <v>24.551620195930671</v>
      </c>
    </row>
    <row r="35" spans="2:12" x14ac:dyDescent="0.25">
      <c r="B35" s="46"/>
      <c r="C35" s="46">
        <v>67</v>
      </c>
      <c r="D35" s="41"/>
      <c r="E35" s="41"/>
      <c r="F35" s="51" t="s">
        <v>83</v>
      </c>
      <c r="G35" s="39">
        <f>G36+G40</f>
        <v>9957697.7699999996</v>
      </c>
      <c r="H35" s="39">
        <f t="shared" ref="H35:J35" si="17">H36+H40</f>
        <v>26641000</v>
      </c>
      <c r="I35" s="39">
        <f t="shared" ref="I35" si="18">I36+I40</f>
        <v>26641000</v>
      </c>
      <c r="J35" s="39">
        <f t="shared" si="17"/>
        <v>11025286.029999999</v>
      </c>
      <c r="K35" s="40">
        <f t="shared" si="0"/>
        <v>110.72123581834718</v>
      </c>
      <c r="L35" s="40">
        <f t="shared" si="1"/>
        <v>41.384655343267895</v>
      </c>
    </row>
    <row r="36" spans="2:12" x14ac:dyDescent="0.25">
      <c r="B36" s="46"/>
      <c r="C36" s="46"/>
      <c r="D36" s="46">
        <v>671</v>
      </c>
      <c r="E36" s="41"/>
      <c r="F36" s="51" t="s">
        <v>84</v>
      </c>
      <c r="G36" s="39">
        <f>G37+G38+G39</f>
        <v>2837334</v>
      </c>
      <c r="H36" s="39">
        <f>H37+H38+H39</f>
        <v>500000</v>
      </c>
      <c r="I36" s="39">
        <f>I37+I38+I39</f>
        <v>500000</v>
      </c>
      <c r="J36" s="39">
        <f>J37+J38+J39</f>
        <v>1767160.8299999998</v>
      </c>
      <c r="K36" s="40">
        <f t="shared" si="0"/>
        <v>62.282439430817796</v>
      </c>
      <c r="L36" s="40">
        <f t="shared" si="1"/>
        <v>353.432166</v>
      </c>
    </row>
    <row r="37" spans="2:12" s="45" customFormat="1" x14ac:dyDescent="0.25">
      <c r="B37" s="41"/>
      <c r="C37" s="41"/>
      <c r="D37" s="41"/>
      <c r="E37" s="41">
        <v>6711</v>
      </c>
      <c r="F37" s="52" t="s">
        <v>84</v>
      </c>
      <c r="G37" s="42">
        <v>626193.35</v>
      </c>
      <c r="H37" s="42">
        <v>180662.11</v>
      </c>
      <c r="I37" s="42">
        <v>180662.11</v>
      </c>
      <c r="J37" s="43">
        <v>82342.399999999994</v>
      </c>
      <c r="K37" s="44">
        <f t="shared" si="0"/>
        <v>13.14967653361378</v>
      </c>
      <c r="L37" s="44">
        <f t="shared" si="1"/>
        <v>45.578123713932044</v>
      </c>
    </row>
    <row r="38" spans="2:12" s="45" customFormat="1" x14ac:dyDescent="0.25">
      <c r="B38" s="41"/>
      <c r="C38" s="41"/>
      <c r="D38" s="41"/>
      <c r="E38" s="41">
        <v>6712</v>
      </c>
      <c r="F38" s="52" t="s">
        <v>85</v>
      </c>
      <c r="G38" s="42">
        <v>2144395.58</v>
      </c>
      <c r="H38" s="42">
        <v>319337.89</v>
      </c>
      <c r="I38" s="42">
        <v>319337.89</v>
      </c>
      <c r="J38" s="43">
        <v>1684818.43</v>
      </c>
      <c r="K38" s="44">
        <f t="shared" si="0"/>
        <v>78.568452841149764</v>
      </c>
      <c r="L38" s="44">
        <f t="shared" si="1"/>
        <v>527.59740787414864</v>
      </c>
    </row>
    <row r="39" spans="2:12" s="45" customFormat="1" ht="30" x14ac:dyDescent="0.25">
      <c r="B39" s="41"/>
      <c r="C39" s="41"/>
      <c r="D39" s="41"/>
      <c r="E39" s="41">
        <v>6714</v>
      </c>
      <c r="F39" s="55" t="s">
        <v>158</v>
      </c>
      <c r="G39" s="42">
        <v>66745.070000000007</v>
      </c>
      <c r="H39" s="42">
        <v>0</v>
      </c>
      <c r="I39" s="42">
        <v>0</v>
      </c>
      <c r="J39" s="43">
        <v>0</v>
      </c>
      <c r="K39" s="44" t="s">
        <v>208</v>
      </c>
      <c r="L39" s="44" t="s">
        <v>208</v>
      </c>
    </row>
    <row r="40" spans="2:12" x14ac:dyDescent="0.25">
      <c r="B40" s="46"/>
      <c r="C40" s="46"/>
      <c r="D40" s="46">
        <v>673</v>
      </c>
      <c r="E40" s="41"/>
      <c r="F40" s="51" t="s">
        <v>86</v>
      </c>
      <c r="G40" s="39">
        <f>G41</f>
        <v>7120363.7699999996</v>
      </c>
      <c r="H40" s="39">
        <f t="shared" ref="H40:J40" si="19">H41</f>
        <v>26141000</v>
      </c>
      <c r="I40" s="39">
        <f t="shared" si="19"/>
        <v>26141000</v>
      </c>
      <c r="J40" s="39">
        <f t="shared" si="19"/>
        <v>9258125.1999999993</v>
      </c>
      <c r="K40" s="40">
        <f t="shared" si="0"/>
        <v>130.02320526104242</v>
      </c>
      <c r="L40" s="40">
        <f t="shared" si="1"/>
        <v>35.416109559695499</v>
      </c>
    </row>
    <row r="41" spans="2:12" s="45" customFormat="1" x14ac:dyDescent="0.25">
      <c r="B41" s="41"/>
      <c r="C41" s="41"/>
      <c r="D41" s="41"/>
      <c r="E41" s="41">
        <v>6731</v>
      </c>
      <c r="F41" s="52" t="s">
        <v>86</v>
      </c>
      <c r="G41" s="42">
        <v>7120363.7699999996</v>
      </c>
      <c r="H41" s="42">
        <v>26141000</v>
      </c>
      <c r="I41" s="42">
        <v>26141000</v>
      </c>
      <c r="J41" s="43">
        <v>9258125.1999999993</v>
      </c>
      <c r="K41" s="44">
        <f t="shared" si="0"/>
        <v>130.02320526104242</v>
      </c>
      <c r="L41" s="44">
        <f t="shared" si="1"/>
        <v>35.416109559695499</v>
      </c>
    </row>
    <row r="42" spans="2:12" x14ac:dyDescent="0.25">
      <c r="B42" s="46"/>
      <c r="C42" s="46">
        <v>68</v>
      </c>
      <c r="D42" s="41"/>
      <c r="E42" s="41"/>
      <c r="F42" s="51" t="s">
        <v>87</v>
      </c>
      <c r="G42" s="39">
        <f>G43</f>
        <v>1261.93</v>
      </c>
      <c r="H42" s="39">
        <f t="shared" ref="H42:J43" si="20">H43</f>
        <v>3320</v>
      </c>
      <c r="I42" s="39">
        <f t="shared" si="20"/>
        <v>3320</v>
      </c>
      <c r="J42" s="39">
        <f t="shared" si="20"/>
        <v>12784.9</v>
      </c>
      <c r="K42" s="40">
        <f t="shared" si="0"/>
        <v>1013.1227564127961</v>
      </c>
      <c r="L42" s="40">
        <f t="shared" si="1"/>
        <v>385.08734939759034</v>
      </c>
    </row>
    <row r="43" spans="2:12" x14ac:dyDescent="0.25">
      <c r="B43" s="46"/>
      <c r="C43" s="46"/>
      <c r="D43" s="46">
        <v>683</v>
      </c>
      <c r="E43" s="41"/>
      <c r="F43" s="51" t="s">
        <v>87</v>
      </c>
      <c r="G43" s="39">
        <f>G44</f>
        <v>1261.93</v>
      </c>
      <c r="H43" s="39">
        <f t="shared" si="20"/>
        <v>3320</v>
      </c>
      <c r="I43" s="39">
        <f t="shared" si="20"/>
        <v>3320</v>
      </c>
      <c r="J43" s="39">
        <f t="shared" si="20"/>
        <v>12784.9</v>
      </c>
      <c r="K43" s="40">
        <f t="shared" si="0"/>
        <v>1013.1227564127961</v>
      </c>
      <c r="L43" s="40">
        <f t="shared" si="1"/>
        <v>385.08734939759034</v>
      </c>
    </row>
    <row r="44" spans="2:12" s="45" customFormat="1" x14ac:dyDescent="0.25">
      <c r="B44" s="41"/>
      <c r="C44" s="41"/>
      <c r="D44" s="41"/>
      <c r="E44" s="41">
        <v>6831</v>
      </c>
      <c r="F44" s="52" t="s">
        <v>87</v>
      </c>
      <c r="G44" s="42">
        <v>1261.93</v>
      </c>
      <c r="H44" s="42">
        <v>3320</v>
      </c>
      <c r="I44" s="42">
        <v>3320</v>
      </c>
      <c r="J44" s="43">
        <v>12784.9</v>
      </c>
      <c r="K44" s="44">
        <f t="shared" si="0"/>
        <v>1013.1227564127961</v>
      </c>
      <c r="L44" s="44">
        <f t="shared" si="1"/>
        <v>385.08734939759034</v>
      </c>
    </row>
    <row r="45" spans="2:12" s="56" customFormat="1" x14ac:dyDescent="0.25">
      <c r="B45" s="53">
        <v>7</v>
      </c>
      <c r="C45" s="53"/>
      <c r="D45" s="54"/>
      <c r="E45" s="54"/>
      <c r="F45" s="33" t="s">
        <v>3</v>
      </c>
      <c r="G45" s="35">
        <f>G46</f>
        <v>1442.21</v>
      </c>
      <c r="H45" s="35">
        <f t="shared" ref="H45:J47" si="21">H46</f>
        <v>0</v>
      </c>
      <c r="I45" s="35">
        <f t="shared" si="21"/>
        <v>0</v>
      </c>
      <c r="J45" s="35">
        <f t="shared" si="21"/>
        <v>1063.22</v>
      </c>
      <c r="K45" s="36">
        <f t="shared" si="0"/>
        <v>73.721580075023752</v>
      </c>
      <c r="L45" s="36" t="s">
        <v>208</v>
      </c>
    </row>
    <row r="46" spans="2:12" x14ac:dyDescent="0.25">
      <c r="B46" s="46"/>
      <c r="C46" s="46">
        <v>72</v>
      </c>
      <c r="D46" s="41"/>
      <c r="E46" s="41"/>
      <c r="F46" s="57" t="s">
        <v>24</v>
      </c>
      <c r="G46" s="39">
        <f>G47</f>
        <v>1442.21</v>
      </c>
      <c r="H46" s="39">
        <f t="shared" si="21"/>
        <v>0</v>
      </c>
      <c r="I46" s="39">
        <f t="shared" si="21"/>
        <v>0</v>
      </c>
      <c r="J46" s="39">
        <f t="shared" si="21"/>
        <v>1063.22</v>
      </c>
      <c r="K46" s="40">
        <f t="shared" si="0"/>
        <v>73.721580075023752</v>
      </c>
      <c r="L46" s="40" t="s">
        <v>208</v>
      </c>
    </row>
    <row r="47" spans="2:12" x14ac:dyDescent="0.25">
      <c r="B47" s="46"/>
      <c r="C47" s="46"/>
      <c r="D47" s="46">
        <v>721</v>
      </c>
      <c r="E47" s="41"/>
      <c r="F47" s="57" t="s">
        <v>25</v>
      </c>
      <c r="G47" s="39">
        <f>G48</f>
        <v>1442.21</v>
      </c>
      <c r="H47" s="39">
        <f t="shared" si="21"/>
        <v>0</v>
      </c>
      <c r="I47" s="39">
        <f t="shared" si="21"/>
        <v>0</v>
      </c>
      <c r="J47" s="39">
        <f>J48</f>
        <v>1063.22</v>
      </c>
      <c r="K47" s="40">
        <f t="shared" si="0"/>
        <v>73.721580075023752</v>
      </c>
      <c r="L47" s="40" t="s">
        <v>208</v>
      </c>
    </row>
    <row r="48" spans="2:12" s="45" customFormat="1" x14ac:dyDescent="0.25">
      <c r="B48" s="41"/>
      <c r="C48" s="41"/>
      <c r="D48" s="41"/>
      <c r="E48" s="41">
        <v>7211</v>
      </c>
      <c r="F48" s="48" t="s">
        <v>26</v>
      </c>
      <c r="G48" s="42">
        <v>1442.21</v>
      </c>
      <c r="H48" s="42">
        <v>0</v>
      </c>
      <c r="I48" s="42">
        <v>0</v>
      </c>
      <c r="J48" s="43">
        <v>1063.22</v>
      </c>
      <c r="K48" s="44">
        <f t="shared" si="0"/>
        <v>73.721580075023752</v>
      </c>
      <c r="L48" s="44" t="s">
        <v>208</v>
      </c>
    </row>
    <row r="49" spans="2:12" x14ac:dyDescent="0.25">
      <c r="B49" s="58"/>
      <c r="C49" s="58"/>
      <c r="D49" s="58"/>
      <c r="E49" s="59"/>
      <c r="F49" s="60"/>
      <c r="G49" s="61"/>
      <c r="H49" s="61"/>
      <c r="I49" s="61"/>
      <c r="J49" s="62"/>
      <c r="K49" s="45"/>
      <c r="L49" s="45"/>
    </row>
    <row r="50" spans="2:12" ht="15.75" customHeight="1" x14ac:dyDescent="0.25">
      <c r="C50" s="45"/>
      <c r="J50" s="64"/>
    </row>
    <row r="51" spans="2:12" ht="47.25" x14ac:dyDescent="0.25">
      <c r="B51" s="161" t="s">
        <v>8</v>
      </c>
      <c r="C51" s="162"/>
      <c r="D51" s="162"/>
      <c r="E51" s="162"/>
      <c r="F51" s="163"/>
      <c r="G51" s="32" t="s">
        <v>211</v>
      </c>
      <c r="H51" s="32" t="s">
        <v>212</v>
      </c>
      <c r="I51" s="32" t="s">
        <v>213</v>
      </c>
      <c r="J51" s="65" t="s">
        <v>219</v>
      </c>
      <c r="K51" s="32" t="s">
        <v>17</v>
      </c>
      <c r="L51" s="32" t="s">
        <v>44</v>
      </c>
    </row>
    <row r="52" spans="2:12" ht="12.75" customHeight="1" x14ac:dyDescent="0.25">
      <c r="B52" s="161">
        <v>1</v>
      </c>
      <c r="C52" s="162"/>
      <c r="D52" s="162"/>
      <c r="E52" s="162"/>
      <c r="F52" s="163"/>
      <c r="G52" s="32">
        <v>2</v>
      </c>
      <c r="H52" s="32">
        <v>3</v>
      </c>
      <c r="I52" s="32">
        <v>4</v>
      </c>
      <c r="J52" s="65">
        <v>5</v>
      </c>
      <c r="K52" s="32" t="s">
        <v>19</v>
      </c>
      <c r="L52" s="32" t="s">
        <v>20</v>
      </c>
    </row>
    <row r="53" spans="2:12" x14ac:dyDescent="0.25">
      <c r="B53" s="33"/>
      <c r="C53" s="33"/>
      <c r="D53" s="33"/>
      <c r="E53" s="34"/>
      <c r="F53" s="33" t="s">
        <v>9</v>
      </c>
      <c r="G53" s="35">
        <f>G54+G109</f>
        <v>16050611.289999997</v>
      </c>
      <c r="H53" s="35">
        <f>H54+H109</f>
        <v>29905330</v>
      </c>
      <c r="I53" s="35">
        <f>I54+I109</f>
        <v>29905330</v>
      </c>
      <c r="J53" s="35">
        <f>J54+J109</f>
        <v>19211665.170000002</v>
      </c>
      <c r="K53" s="36">
        <f>J53/G53*100</f>
        <v>119.69428966216032</v>
      </c>
      <c r="L53" s="36">
        <f>J53/I53*100</f>
        <v>64.241609004147421</v>
      </c>
    </row>
    <row r="54" spans="2:12" x14ac:dyDescent="0.25">
      <c r="B54" s="33">
        <v>3</v>
      </c>
      <c r="C54" s="33"/>
      <c r="D54" s="33"/>
      <c r="E54" s="34"/>
      <c r="F54" s="33" t="s">
        <v>4</v>
      </c>
      <c r="G54" s="35">
        <f>G55+G62+G95+G106</f>
        <v>12014532.429999998</v>
      </c>
      <c r="H54" s="35">
        <f>H55+H62+H95+H106+H103</f>
        <v>25803912.109999999</v>
      </c>
      <c r="I54" s="35">
        <f t="shared" ref="I54:J54" si="22">I55+I62+I95+I106+I103</f>
        <v>25803912.109999999</v>
      </c>
      <c r="J54" s="35">
        <f t="shared" si="22"/>
        <v>16976599.98</v>
      </c>
      <c r="K54" s="36">
        <f t="shared" ref="K54:K113" si="23">J54/G54*100</f>
        <v>141.30054647494927</v>
      </c>
      <c r="L54" s="36">
        <f t="shared" ref="L54:L113" si="24">J54/I54*100</f>
        <v>65.790799114607594</v>
      </c>
    </row>
    <row r="55" spans="2:12" x14ac:dyDescent="0.25">
      <c r="B55" s="33"/>
      <c r="C55" s="37">
        <v>31</v>
      </c>
      <c r="D55" s="37"/>
      <c r="E55" s="38"/>
      <c r="F55" s="37" t="s">
        <v>5</v>
      </c>
      <c r="G55" s="39">
        <f>G56+G58+G60</f>
        <v>8411313.2699999996</v>
      </c>
      <c r="H55" s="39">
        <f t="shared" ref="H55:J55" si="25">H56+H58+H60</f>
        <v>19831440</v>
      </c>
      <c r="I55" s="39">
        <f t="shared" ref="I55" si="26">I56+I58+I60</f>
        <v>19831440</v>
      </c>
      <c r="J55" s="39">
        <f t="shared" si="25"/>
        <v>11435854.369999999</v>
      </c>
      <c r="K55" s="40">
        <f t="shared" si="23"/>
        <v>135.95801277295666</v>
      </c>
      <c r="L55" s="40">
        <f t="shared" si="24"/>
        <v>57.665274785895527</v>
      </c>
    </row>
    <row r="56" spans="2:12" x14ac:dyDescent="0.25">
      <c r="B56" s="46"/>
      <c r="C56" s="46"/>
      <c r="D56" s="46">
        <v>311</v>
      </c>
      <c r="E56" s="41"/>
      <c r="F56" s="46" t="s">
        <v>27</v>
      </c>
      <c r="G56" s="39">
        <f>G57</f>
        <v>7061110.29</v>
      </c>
      <c r="H56" s="39">
        <f t="shared" ref="H56:J56" si="27">H57</f>
        <v>16576000</v>
      </c>
      <c r="I56" s="39">
        <f t="shared" si="27"/>
        <v>16576000</v>
      </c>
      <c r="J56" s="39">
        <f t="shared" si="27"/>
        <v>9606010.9499999993</v>
      </c>
      <c r="K56" s="40">
        <f t="shared" si="23"/>
        <v>136.04108356166179</v>
      </c>
      <c r="L56" s="40">
        <f t="shared" si="24"/>
        <v>57.951320885617754</v>
      </c>
    </row>
    <row r="57" spans="2:12" s="45" customFormat="1" x14ac:dyDescent="0.25">
      <c r="B57" s="41"/>
      <c r="C57" s="41"/>
      <c r="D57" s="41"/>
      <c r="E57" s="41">
        <v>3111</v>
      </c>
      <c r="F57" s="41" t="s">
        <v>28</v>
      </c>
      <c r="G57" s="42">
        <v>7061110.29</v>
      </c>
      <c r="H57" s="42">
        <v>16576000</v>
      </c>
      <c r="I57" s="42">
        <v>16576000</v>
      </c>
      <c r="J57" s="43">
        <v>9606010.9499999993</v>
      </c>
      <c r="K57" s="44">
        <f t="shared" si="23"/>
        <v>136.04108356166179</v>
      </c>
      <c r="L57" s="44">
        <f t="shared" si="24"/>
        <v>57.951320885617754</v>
      </c>
    </row>
    <row r="58" spans="2:12" x14ac:dyDescent="0.25">
      <c r="B58" s="46"/>
      <c r="C58" s="46"/>
      <c r="D58" s="46">
        <v>312</v>
      </c>
      <c r="E58" s="41"/>
      <c r="F58" s="51" t="s">
        <v>88</v>
      </c>
      <c r="G58" s="39">
        <f>G59</f>
        <v>297929.90999999997</v>
      </c>
      <c r="H58" s="39">
        <f t="shared" ref="H58:J58" si="28">H59</f>
        <v>805440</v>
      </c>
      <c r="I58" s="39">
        <f t="shared" si="28"/>
        <v>805440</v>
      </c>
      <c r="J58" s="39">
        <f t="shared" si="28"/>
        <v>397042.27</v>
      </c>
      <c r="K58" s="40">
        <f t="shared" si="23"/>
        <v>133.26700565243686</v>
      </c>
      <c r="L58" s="40">
        <f t="shared" si="24"/>
        <v>49.29507722487088</v>
      </c>
    </row>
    <row r="59" spans="2:12" s="45" customFormat="1" x14ac:dyDescent="0.25">
      <c r="B59" s="41"/>
      <c r="C59" s="41"/>
      <c r="D59" s="41"/>
      <c r="E59" s="41">
        <v>3121</v>
      </c>
      <c r="F59" s="52" t="s">
        <v>88</v>
      </c>
      <c r="G59" s="42">
        <v>297929.90999999997</v>
      </c>
      <c r="H59" s="42">
        <v>805440</v>
      </c>
      <c r="I59" s="42">
        <v>805440</v>
      </c>
      <c r="J59" s="43">
        <v>397042.27</v>
      </c>
      <c r="K59" s="44">
        <f t="shared" si="23"/>
        <v>133.26700565243686</v>
      </c>
      <c r="L59" s="44">
        <f t="shared" si="24"/>
        <v>49.29507722487088</v>
      </c>
    </row>
    <row r="60" spans="2:12" x14ac:dyDescent="0.25">
      <c r="B60" s="46"/>
      <c r="C60" s="46"/>
      <c r="D60" s="46">
        <v>313</v>
      </c>
      <c r="E60" s="41"/>
      <c r="F60" s="51" t="s">
        <v>89</v>
      </c>
      <c r="G60" s="39">
        <f>G61</f>
        <v>1052273.07</v>
      </c>
      <c r="H60" s="39">
        <f t="shared" ref="H60:J60" si="29">H61</f>
        <v>2450000</v>
      </c>
      <c r="I60" s="39">
        <f t="shared" si="29"/>
        <v>2450000</v>
      </c>
      <c r="J60" s="39">
        <f t="shared" si="29"/>
        <v>1432801.15</v>
      </c>
      <c r="K60" s="40">
        <f t="shared" si="23"/>
        <v>136.16248394535077</v>
      </c>
      <c r="L60" s="40">
        <f t="shared" si="24"/>
        <v>58.48167959183673</v>
      </c>
    </row>
    <row r="61" spans="2:12" s="45" customFormat="1" x14ac:dyDescent="0.25">
      <c r="B61" s="41"/>
      <c r="C61" s="41"/>
      <c r="D61" s="41"/>
      <c r="E61" s="41">
        <v>3132</v>
      </c>
      <c r="F61" s="52" t="s">
        <v>90</v>
      </c>
      <c r="G61" s="42">
        <v>1052273.07</v>
      </c>
      <c r="H61" s="42">
        <v>2450000</v>
      </c>
      <c r="I61" s="42">
        <v>2450000</v>
      </c>
      <c r="J61" s="43">
        <v>1432801.15</v>
      </c>
      <c r="K61" s="44">
        <f t="shared" si="23"/>
        <v>136.16248394535077</v>
      </c>
      <c r="L61" s="44">
        <f t="shared" si="24"/>
        <v>58.48167959183673</v>
      </c>
    </row>
    <row r="62" spans="2:12" x14ac:dyDescent="0.25">
      <c r="B62" s="46"/>
      <c r="C62" s="46">
        <v>32</v>
      </c>
      <c r="D62" s="41"/>
      <c r="E62" s="41"/>
      <c r="F62" s="46" t="s">
        <v>14</v>
      </c>
      <c r="G62" s="39">
        <f>G63+G68+G75+G87+G85</f>
        <v>3557438.2999999993</v>
      </c>
      <c r="H62" s="39">
        <f>H63+H68+H75+H87+H85</f>
        <v>5887442.1099999994</v>
      </c>
      <c r="I62" s="39">
        <f>I63+I68+I75+I87+I85</f>
        <v>5887442.1099999994</v>
      </c>
      <c r="J62" s="39">
        <f t="shared" ref="J62" si="30">J63+J68+J75+J87+J85</f>
        <v>2479989.54</v>
      </c>
      <c r="K62" s="40">
        <f t="shared" si="23"/>
        <v>69.712791364505193</v>
      </c>
      <c r="L62" s="40">
        <f t="shared" si="24"/>
        <v>42.123378772381685</v>
      </c>
    </row>
    <row r="63" spans="2:12" x14ac:dyDescent="0.25">
      <c r="B63" s="46"/>
      <c r="C63" s="46"/>
      <c r="D63" s="46">
        <v>321</v>
      </c>
      <c r="E63" s="41"/>
      <c r="F63" s="46" t="s">
        <v>29</v>
      </c>
      <c r="G63" s="39">
        <f>G64+G65+G66+G67</f>
        <v>271083.45</v>
      </c>
      <c r="H63" s="39">
        <f>H64+H65+H66+H67</f>
        <v>544320</v>
      </c>
      <c r="I63" s="39">
        <f>I64+I65+I66+I67</f>
        <v>544320</v>
      </c>
      <c r="J63" s="39">
        <f t="shared" ref="J63" si="31">J64+J65+J66+J67</f>
        <v>280306.53000000003</v>
      </c>
      <c r="K63" s="40">
        <f t="shared" si="23"/>
        <v>103.40230287020474</v>
      </c>
      <c r="L63" s="40">
        <f t="shared" si="24"/>
        <v>51.496643518518525</v>
      </c>
    </row>
    <row r="64" spans="2:12" s="45" customFormat="1" x14ac:dyDescent="0.25">
      <c r="B64" s="41"/>
      <c r="C64" s="54"/>
      <c r="D64" s="41"/>
      <c r="E64" s="41">
        <v>3211</v>
      </c>
      <c r="F64" s="48" t="s">
        <v>30</v>
      </c>
      <c r="G64" s="42">
        <v>2724.49</v>
      </c>
      <c r="H64" s="42">
        <v>9950</v>
      </c>
      <c r="I64" s="42">
        <v>9950</v>
      </c>
      <c r="J64" s="43">
        <v>2627.23</v>
      </c>
      <c r="K64" s="44">
        <f t="shared" si="23"/>
        <v>96.430157570774725</v>
      </c>
      <c r="L64" s="44">
        <f t="shared" si="24"/>
        <v>26.404321608040199</v>
      </c>
    </row>
    <row r="65" spans="2:12" s="45" customFormat="1" ht="30" x14ac:dyDescent="0.25">
      <c r="B65" s="41"/>
      <c r="C65" s="54"/>
      <c r="D65" s="41"/>
      <c r="E65" s="41">
        <v>3212</v>
      </c>
      <c r="F65" s="66" t="s">
        <v>91</v>
      </c>
      <c r="G65" s="42">
        <v>250033.8</v>
      </c>
      <c r="H65" s="42">
        <v>500000</v>
      </c>
      <c r="I65" s="42">
        <v>500000</v>
      </c>
      <c r="J65" s="43">
        <v>259148.34</v>
      </c>
      <c r="K65" s="44">
        <f t="shared" si="23"/>
        <v>103.64532315230981</v>
      </c>
      <c r="L65" s="44">
        <f t="shared" si="24"/>
        <v>51.829667999999998</v>
      </c>
    </row>
    <row r="66" spans="2:12" s="45" customFormat="1" x14ac:dyDescent="0.25">
      <c r="B66" s="41"/>
      <c r="C66" s="41"/>
      <c r="D66" s="41"/>
      <c r="E66" s="41">
        <v>3213</v>
      </c>
      <c r="F66" s="66" t="s">
        <v>92</v>
      </c>
      <c r="G66" s="42">
        <v>18232.759999999998</v>
      </c>
      <c r="H66" s="42">
        <v>34270</v>
      </c>
      <c r="I66" s="42">
        <v>34270</v>
      </c>
      <c r="J66" s="43">
        <v>17857.96</v>
      </c>
      <c r="K66" s="44">
        <f t="shared" si="23"/>
        <v>97.944359493570914</v>
      </c>
      <c r="L66" s="44">
        <f t="shared" si="24"/>
        <v>52.109600233440325</v>
      </c>
    </row>
    <row r="67" spans="2:12" s="45" customFormat="1" x14ac:dyDescent="0.25">
      <c r="B67" s="41"/>
      <c r="C67" s="41"/>
      <c r="D67" s="41"/>
      <c r="E67" s="41">
        <v>3214</v>
      </c>
      <c r="F67" s="66" t="s">
        <v>159</v>
      </c>
      <c r="G67" s="42">
        <v>92.4</v>
      </c>
      <c r="H67" s="42">
        <v>100</v>
      </c>
      <c r="I67" s="42">
        <v>100</v>
      </c>
      <c r="J67" s="43">
        <v>673</v>
      </c>
      <c r="K67" s="44" t="s">
        <v>208</v>
      </c>
      <c r="L67" s="44">
        <f t="shared" si="24"/>
        <v>673</v>
      </c>
    </row>
    <row r="68" spans="2:12" x14ac:dyDescent="0.25">
      <c r="B68" s="46"/>
      <c r="C68" s="46"/>
      <c r="D68" s="46">
        <v>322</v>
      </c>
      <c r="E68" s="41"/>
      <c r="F68" s="67" t="s">
        <v>93</v>
      </c>
      <c r="G68" s="39">
        <f>SUM(G69:G74)</f>
        <v>1869504.01</v>
      </c>
      <c r="H68" s="39">
        <f t="shared" ref="H68:J68" si="32">SUM(H69:H74)</f>
        <v>4131695</v>
      </c>
      <c r="I68" s="39">
        <f t="shared" ref="I68" si="33">SUM(I69:I74)</f>
        <v>4131695</v>
      </c>
      <c r="J68" s="39">
        <f t="shared" si="32"/>
        <v>1671098.4</v>
      </c>
      <c r="K68" s="40">
        <f t="shared" si="23"/>
        <v>89.387259458191792</v>
      </c>
      <c r="L68" s="40">
        <f t="shared" si="24"/>
        <v>40.445831553393944</v>
      </c>
    </row>
    <row r="69" spans="2:12" s="45" customFormat="1" x14ac:dyDescent="0.25">
      <c r="B69" s="41"/>
      <c r="C69" s="41"/>
      <c r="D69" s="41"/>
      <c r="E69" s="41">
        <v>3221</v>
      </c>
      <c r="F69" s="66" t="s">
        <v>94</v>
      </c>
      <c r="G69" s="42">
        <v>158375.4</v>
      </c>
      <c r="H69" s="42">
        <v>319000</v>
      </c>
      <c r="I69" s="42">
        <v>319000</v>
      </c>
      <c r="J69" s="43">
        <v>154469.93</v>
      </c>
      <c r="K69" s="44">
        <f t="shared" si="23"/>
        <v>97.534042534383488</v>
      </c>
      <c r="L69" s="44">
        <f t="shared" si="24"/>
        <v>48.423175548589342</v>
      </c>
    </row>
    <row r="70" spans="2:12" s="45" customFormat="1" x14ac:dyDescent="0.25">
      <c r="B70" s="41"/>
      <c r="C70" s="41"/>
      <c r="D70" s="41"/>
      <c r="E70" s="41">
        <v>3222</v>
      </c>
      <c r="F70" s="66" t="s">
        <v>95</v>
      </c>
      <c r="G70" s="42">
        <v>1103831.6399999999</v>
      </c>
      <c r="H70" s="42">
        <v>2180085</v>
      </c>
      <c r="I70" s="42">
        <v>2180085</v>
      </c>
      <c r="J70" s="43">
        <v>1020959.73</v>
      </c>
      <c r="K70" s="44">
        <f t="shared" si="23"/>
        <v>92.492341495121494</v>
      </c>
      <c r="L70" s="44">
        <f t="shared" si="24"/>
        <v>46.831189150881727</v>
      </c>
    </row>
    <row r="71" spans="2:12" s="45" customFormat="1" x14ac:dyDescent="0.25">
      <c r="B71" s="41"/>
      <c r="C71" s="41"/>
      <c r="D71" s="41"/>
      <c r="E71" s="41">
        <v>3223</v>
      </c>
      <c r="F71" s="66" t="s">
        <v>96</v>
      </c>
      <c r="G71" s="42">
        <v>562779.93999999994</v>
      </c>
      <c r="H71" s="42">
        <v>1488640</v>
      </c>
      <c r="I71" s="42">
        <v>1488640</v>
      </c>
      <c r="J71" s="43">
        <v>443714.16</v>
      </c>
      <c r="K71" s="44">
        <f t="shared" si="23"/>
        <v>78.843279310915023</v>
      </c>
      <c r="L71" s="44">
        <f t="shared" si="24"/>
        <v>29.806679922613927</v>
      </c>
    </row>
    <row r="72" spans="2:12" s="45" customFormat="1" ht="30" x14ac:dyDescent="0.25">
      <c r="B72" s="41"/>
      <c r="C72" s="41"/>
      <c r="D72" s="41"/>
      <c r="E72" s="41">
        <v>3224</v>
      </c>
      <c r="F72" s="66" t="s">
        <v>97</v>
      </c>
      <c r="G72" s="42">
        <v>34885.83</v>
      </c>
      <c r="H72" s="42">
        <v>68000</v>
      </c>
      <c r="I72" s="42">
        <v>68000</v>
      </c>
      <c r="J72" s="43">
        <v>37390.660000000003</v>
      </c>
      <c r="K72" s="44">
        <f t="shared" si="23"/>
        <v>107.18007855911699</v>
      </c>
      <c r="L72" s="44">
        <f t="shared" si="24"/>
        <v>54.986264705882363</v>
      </c>
    </row>
    <row r="73" spans="2:12" s="45" customFormat="1" x14ac:dyDescent="0.25">
      <c r="B73" s="41"/>
      <c r="C73" s="41"/>
      <c r="D73" s="41"/>
      <c r="E73" s="41">
        <v>3225</v>
      </c>
      <c r="F73" s="66" t="s">
        <v>98</v>
      </c>
      <c r="G73" s="42">
        <v>9566.83</v>
      </c>
      <c r="H73" s="42">
        <v>62700</v>
      </c>
      <c r="I73" s="42">
        <v>62700</v>
      </c>
      <c r="J73" s="43">
        <v>14390.85</v>
      </c>
      <c r="K73" s="44">
        <f t="shared" si="23"/>
        <v>150.42443526225512</v>
      </c>
      <c r="L73" s="44">
        <f t="shared" si="24"/>
        <v>22.951913875598088</v>
      </c>
    </row>
    <row r="74" spans="2:12" s="45" customFormat="1" x14ac:dyDescent="0.25">
      <c r="B74" s="41"/>
      <c r="C74" s="41"/>
      <c r="D74" s="41"/>
      <c r="E74" s="41">
        <v>3227</v>
      </c>
      <c r="F74" s="66" t="s">
        <v>99</v>
      </c>
      <c r="G74" s="42">
        <v>64.37</v>
      </c>
      <c r="H74" s="42">
        <v>13270</v>
      </c>
      <c r="I74" s="42">
        <v>13270</v>
      </c>
      <c r="J74" s="43">
        <v>173.07</v>
      </c>
      <c r="K74" s="44">
        <f t="shared" si="23"/>
        <v>268.86748485319242</v>
      </c>
      <c r="L74" s="44">
        <f t="shared" si="24"/>
        <v>1.3042200452147701</v>
      </c>
    </row>
    <row r="75" spans="2:12" x14ac:dyDescent="0.25">
      <c r="B75" s="46"/>
      <c r="C75" s="46"/>
      <c r="D75" s="46">
        <v>323</v>
      </c>
      <c r="E75" s="41"/>
      <c r="F75" s="67" t="s">
        <v>100</v>
      </c>
      <c r="G75" s="39">
        <f>SUM(G76:G84)</f>
        <v>1334982.4699999997</v>
      </c>
      <c r="H75" s="39">
        <f t="shared" ref="H75:J75" si="34">SUM(H76:H84)</f>
        <v>1078007.1099999999</v>
      </c>
      <c r="I75" s="39">
        <f t="shared" ref="I75" si="35">SUM(I76:I84)</f>
        <v>1078007.1099999999</v>
      </c>
      <c r="J75" s="39">
        <f t="shared" si="34"/>
        <v>473361.38</v>
      </c>
      <c r="K75" s="40">
        <f t="shared" si="23"/>
        <v>35.458246878702468</v>
      </c>
      <c r="L75" s="40">
        <f t="shared" si="24"/>
        <v>43.910784595845577</v>
      </c>
    </row>
    <row r="76" spans="2:12" s="45" customFormat="1" x14ac:dyDescent="0.25">
      <c r="B76" s="41"/>
      <c r="C76" s="41"/>
      <c r="D76" s="41"/>
      <c r="E76" s="41">
        <v>3231</v>
      </c>
      <c r="F76" s="66" t="s">
        <v>101</v>
      </c>
      <c r="G76" s="42">
        <v>42170.69</v>
      </c>
      <c r="H76" s="42">
        <v>83930</v>
      </c>
      <c r="I76" s="42">
        <v>83930</v>
      </c>
      <c r="J76" s="43">
        <v>50095.64</v>
      </c>
      <c r="K76" s="44">
        <f t="shared" si="23"/>
        <v>118.79255473410559</v>
      </c>
      <c r="L76" s="44">
        <f t="shared" si="24"/>
        <v>59.68740617180984</v>
      </c>
    </row>
    <row r="77" spans="2:12" s="45" customFormat="1" x14ac:dyDescent="0.25">
      <c r="B77" s="41"/>
      <c r="C77" s="41"/>
      <c r="D77" s="41"/>
      <c r="E77" s="41">
        <v>3232</v>
      </c>
      <c r="F77" s="66" t="s">
        <v>102</v>
      </c>
      <c r="G77" s="42">
        <v>979804.03</v>
      </c>
      <c r="H77" s="42">
        <v>308997.44</v>
      </c>
      <c r="I77" s="42">
        <v>308997.44</v>
      </c>
      <c r="J77" s="43">
        <v>118502.73</v>
      </c>
      <c r="K77" s="44">
        <f t="shared" si="23"/>
        <v>12.094533842650145</v>
      </c>
      <c r="L77" s="44">
        <f t="shared" si="24"/>
        <v>38.350715785865411</v>
      </c>
    </row>
    <row r="78" spans="2:12" s="45" customFormat="1" x14ac:dyDescent="0.25">
      <c r="B78" s="41"/>
      <c r="C78" s="41"/>
      <c r="D78" s="41"/>
      <c r="E78" s="41">
        <v>3233</v>
      </c>
      <c r="F78" s="66" t="s">
        <v>103</v>
      </c>
      <c r="G78" s="42">
        <v>4479.33</v>
      </c>
      <c r="H78" s="42">
        <v>9000</v>
      </c>
      <c r="I78" s="42">
        <v>9000</v>
      </c>
      <c r="J78" s="43">
        <v>3330.38</v>
      </c>
      <c r="K78" s="44">
        <f t="shared" si="23"/>
        <v>74.349958587556614</v>
      </c>
      <c r="L78" s="44">
        <f t="shared" si="24"/>
        <v>37.004222222222225</v>
      </c>
    </row>
    <row r="79" spans="2:12" s="45" customFormat="1" x14ac:dyDescent="0.25">
      <c r="B79" s="41"/>
      <c r="C79" s="41"/>
      <c r="D79" s="41"/>
      <c r="E79" s="41">
        <v>3234</v>
      </c>
      <c r="F79" s="66" t="s">
        <v>104</v>
      </c>
      <c r="G79" s="42">
        <v>131528.44</v>
      </c>
      <c r="H79" s="42">
        <v>339510</v>
      </c>
      <c r="I79" s="42">
        <v>339510</v>
      </c>
      <c r="J79" s="43">
        <v>145291.01999999999</v>
      </c>
      <c r="K79" s="44">
        <f t="shared" si="23"/>
        <v>110.46357730693073</v>
      </c>
      <c r="L79" s="44">
        <f t="shared" si="24"/>
        <v>42.794327118494294</v>
      </c>
    </row>
    <row r="80" spans="2:12" s="45" customFormat="1" x14ac:dyDescent="0.25">
      <c r="B80" s="41"/>
      <c r="C80" s="41"/>
      <c r="D80" s="41"/>
      <c r="E80" s="41">
        <v>3235</v>
      </c>
      <c r="F80" s="66" t="s">
        <v>105</v>
      </c>
      <c r="G80" s="42">
        <v>55662.45</v>
      </c>
      <c r="H80" s="42">
        <v>44230</v>
      </c>
      <c r="I80" s="42">
        <v>44230</v>
      </c>
      <c r="J80" s="43">
        <v>15271.07</v>
      </c>
      <c r="K80" s="44">
        <f t="shared" si="23"/>
        <v>27.435138050876311</v>
      </c>
      <c r="L80" s="44">
        <f t="shared" si="24"/>
        <v>34.526497852136558</v>
      </c>
    </row>
    <row r="81" spans="2:12" s="45" customFormat="1" x14ac:dyDescent="0.25">
      <c r="B81" s="41"/>
      <c r="C81" s="41"/>
      <c r="D81" s="41"/>
      <c r="E81" s="41">
        <v>3236</v>
      </c>
      <c r="F81" s="66" t="s">
        <v>106</v>
      </c>
      <c r="G81" s="42">
        <v>44236.639999999999</v>
      </c>
      <c r="H81" s="42">
        <v>96770</v>
      </c>
      <c r="I81" s="42">
        <v>96770</v>
      </c>
      <c r="J81" s="43">
        <v>49745.3</v>
      </c>
      <c r="K81" s="44">
        <f t="shared" si="23"/>
        <v>112.45270888566583</v>
      </c>
      <c r="L81" s="44">
        <f t="shared" si="24"/>
        <v>51.405704247184048</v>
      </c>
    </row>
    <row r="82" spans="2:12" s="45" customFormat="1" x14ac:dyDescent="0.25">
      <c r="B82" s="41"/>
      <c r="C82" s="41"/>
      <c r="D82" s="41"/>
      <c r="E82" s="41">
        <v>3237</v>
      </c>
      <c r="F82" s="66" t="s">
        <v>107</v>
      </c>
      <c r="G82" s="42">
        <v>18647.14</v>
      </c>
      <c r="H82" s="42">
        <v>48485</v>
      </c>
      <c r="I82" s="42">
        <v>48485</v>
      </c>
      <c r="J82" s="43">
        <v>24552.22</v>
      </c>
      <c r="K82" s="44">
        <f t="shared" si="23"/>
        <v>131.66748359265819</v>
      </c>
      <c r="L82" s="44">
        <f t="shared" si="24"/>
        <v>50.638795503764058</v>
      </c>
    </row>
    <row r="83" spans="2:12" s="45" customFormat="1" x14ac:dyDescent="0.25">
      <c r="B83" s="41"/>
      <c r="C83" s="41"/>
      <c r="D83" s="41"/>
      <c r="E83" s="41">
        <v>3238</v>
      </c>
      <c r="F83" s="66" t="s">
        <v>108</v>
      </c>
      <c r="G83" s="42">
        <v>52910.93</v>
      </c>
      <c r="H83" s="42">
        <v>135004.67000000001</v>
      </c>
      <c r="I83" s="42">
        <v>135004.67000000001</v>
      </c>
      <c r="J83" s="43">
        <v>63247.02</v>
      </c>
      <c r="K83" s="44">
        <f t="shared" si="23"/>
        <v>119.53488627019028</v>
      </c>
      <c r="L83" s="44">
        <f t="shared" si="24"/>
        <v>46.848023849841631</v>
      </c>
    </row>
    <row r="84" spans="2:12" s="45" customFormat="1" x14ac:dyDescent="0.25">
      <c r="B84" s="41"/>
      <c r="C84" s="41"/>
      <c r="D84" s="41"/>
      <c r="E84" s="41">
        <v>3239</v>
      </c>
      <c r="F84" s="66" t="s">
        <v>109</v>
      </c>
      <c r="G84" s="42">
        <v>5542.82</v>
      </c>
      <c r="H84" s="42">
        <v>12080</v>
      </c>
      <c r="I84" s="42">
        <v>12080</v>
      </c>
      <c r="J84" s="43">
        <v>3326</v>
      </c>
      <c r="K84" s="44">
        <f t="shared" si="23"/>
        <v>60.005556738266804</v>
      </c>
      <c r="L84" s="44">
        <f t="shared" si="24"/>
        <v>27.533112582781456</v>
      </c>
    </row>
    <row r="85" spans="2:12" x14ac:dyDescent="0.25">
      <c r="B85" s="46"/>
      <c r="C85" s="46"/>
      <c r="D85" s="46">
        <v>324</v>
      </c>
      <c r="E85" s="46"/>
      <c r="F85" s="67" t="s">
        <v>160</v>
      </c>
      <c r="G85" s="39">
        <f>G86</f>
        <v>206.8</v>
      </c>
      <c r="H85" s="39">
        <f t="shared" ref="H85:J85" si="36">H86</f>
        <v>1700</v>
      </c>
      <c r="I85" s="39">
        <f t="shared" si="36"/>
        <v>1700</v>
      </c>
      <c r="J85" s="39">
        <f t="shared" si="36"/>
        <v>3259.34</v>
      </c>
      <c r="K85" s="44" t="s">
        <v>208</v>
      </c>
      <c r="L85" s="40">
        <f t="shared" si="24"/>
        <v>191.7258823529412</v>
      </c>
    </row>
    <row r="86" spans="2:12" s="45" customFormat="1" x14ac:dyDescent="0.25">
      <c r="B86" s="41"/>
      <c r="C86" s="41"/>
      <c r="D86" s="41"/>
      <c r="E86" s="41">
        <v>3241</v>
      </c>
      <c r="F86" s="66" t="s">
        <v>160</v>
      </c>
      <c r="G86" s="42">
        <v>206.8</v>
      </c>
      <c r="H86" s="42">
        <v>1700</v>
      </c>
      <c r="I86" s="42">
        <v>1700</v>
      </c>
      <c r="J86" s="43">
        <v>3259.34</v>
      </c>
      <c r="K86" s="44" t="s">
        <v>208</v>
      </c>
      <c r="L86" s="44">
        <f t="shared" si="24"/>
        <v>191.7258823529412</v>
      </c>
    </row>
    <row r="87" spans="2:12" x14ac:dyDescent="0.25">
      <c r="B87" s="46"/>
      <c r="C87" s="46"/>
      <c r="D87" s="41">
        <v>329</v>
      </c>
      <c r="E87" s="41"/>
      <c r="F87" s="67" t="s">
        <v>110</v>
      </c>
      <c r="G87" s="39">
        <f>SUM(G88:G94)</f>
        <v>81661.570000000007</v>
      </c>
      <c r="H87" s="39">
        <f t="shared" ref="H87:J87" si="37">SUM(H88:H94)</f>
        <v>131720</v>
      </c>
      <c r="I87" s="39">
        <f t="shared" ref="I87" si="38">SUM(I88:I94)</f>
        <v>131720</v>
      </c>
      <c r="J87" s="39">
        <f t="shared" si="37"/>
        <v>51963.89</v>
      </c>
      <c r="K87" s="40">
        <f t="shared" si="23"/>
        <v>63.633224293875315</v>
      </c>
      <c r="L87" s="40">
        <f t="shared" si="24"/>
        <v>39.450265715153357</v>
      </c>
    </row>
    <row r="88" spans="2:12" s="45" customFormat="1" ht="30" x14ac:dyDescent="0.25">
      <c r="B88" s="41"/>
      <c r="C88" s="41"/>
      <c r="D88" s="41"/>
      <c r="E88" s="41">
        <v>3291</v>
      </c>
      <c r="F88" s="66" t="s">
        <v>111</v>
      </c>
      <c r="G88" s="42">
        <v>5694.48</v>
      </c>
      <c r="H88" s="42">
        <v>11420</v>
      </c>
      <c r="I88" s="42">
        <v>11420</v>
      </c>
      <c r="J88" s="43">
        <v>5640.84</v>
      </c>
      <c r="K88" s="44">
        <f t="shared" si="23"/>
        <v>99.058035149829323</v>
      </c>
      <c r="L88" s="44">
        <f t="shared" si="24"/>
        <v>49.394395796847633</v>
      </c>
    </row>
    <row r="89" spans="2:12" s="45" customFormat="1" x14ac:dyDescent="0.25">
      <c r="B89" s="41"/>
      <c r="C89" s="41"/>
      <c r="D89" s="41"/>
      <c r="E89" s="41">
        <v>3292</v>
      </c>
      <c r="F89" s="66" t="s">
        <v>112</v>
      </c>
      <c r="G89" s="42">
        <v>15323.41</v>
      </c>
      <c r="H89" s="42">
        <v>29440</v>
      </c>
      <c r="I89" s="42">
        <v>29440</v>
      </c>
      <c r="J89" s="43">
        <v>13707.27</v>
      </c>
      <c r="K89" s="44">
        <f t="shared" si="23"/>
        <v>89.453130863169491</v>
      </c>
      <c r="L89" s="44">
        <f t="shared" si="24"/>
        <v>46.560020380434786</v>
      </c>
    </row>
    <row r="90" spans="2:12" s="45" customFormat="1" x14ac:dyDescent="0.25">
      <c r="B90" s="41"/>
      <c r="C90" s="41"/>
      <c r="D90" s="41"/>
      <c r="E90" s="41">
        <v>3293</v>
      </c>
      <c r="F90" s="66" t="s">
        <v>113</v>
      </c>
      <c r="G90" s="42">
        <v>933.26</v>
      </c>
      <c r="H90" s="42">
        <v>1990</v>
      </c>
      <c r="I90" s="42">
        <v>1990</v>
      </c>
      <c r="J90" s="43">
        <v>2439.2199999999998</v>
      </c>
      <c r="K90" s="44">
        <f t="shared" si="23"/>
        <v>261.3655358635321</v>
      </c>
      <c r="L90" s="44">
        <f t="shared" si="24"/>
        <v>122.57386934673366</v>
      </c>
    </row>
    <row r="91" spans="2:12" s="45" customFormat="1" x14ac:dyDescent="0.25">
      <c r="B91" s="41"/>
      <c r="C91" s="41"/>
      <c r="D91" s="41"/>
      <c r="E91" s="41">
        <v>3294</v>
      </c>
      <c r="F91" s="66" t="s">
        <v>114</v>
      </c>
      <c r="G91" s="42">
        <v>2758.4</v>
      </c>
      <c r="H91" s="42">
        <v>4870</v>
      </c>
      <c r="I91" s="42">
        <v>4870</v>
      </c>
      <c r="J91" s="43">
        <v>3588.74</v>
      </c>
      <c r="K91" s="44">
        <f t="shared" si="23"/>
        <v>130.10223317865427</v>
      </c>
      <c r="L91" s="44">
        <f t="shared" si="24"/>
        <v>73.690759753593426</v>
      </c>
    </row>
    <row r="92" spans="2:12" s="45" customFormat="1" x14ac:dyDescent="0.25">
      <c r="B92" s="41"/>
      <c r="C92" s="41"/>
      <c r="D92" s="41"/>
      <c r="E92" s="41">
        <v>3295</v>
      </c>
      <c r="F92" s="66" t="s">
        <v>115</v>
      </c>
      <c r="G92" s="42">
        <v>37719.72</v>
      </c>
      <c r="H92" s="42">
        <v>41050</v>
      </c>
      <c r="I92" s="42">
        <v>41050</v>
      </c>
      <c r="J92" s="43">
        <v>49.49</v>
      </c>
      <c r="K92" s="44">
        <f t="shared" si="23"/>
        <v>0.13120457946135339</v>
      </c>
      <c r="L92" s="44">
        <f t="shared" si="24"/>
        <v>0.12056029232643119</v>
      </c>
    </row>
    <row r="93" spans="2:12" s="45" customFormat="1" x14ac:dyDescent="0.25">
      <c r="B93" s="41"/>
      <c r="C93" s="41"/>
      <c r="D93" s="41"/>
      <c r="E93" s="41">
        <v>3296</v>
      </c>
      <c r="F93" s="49" t="s">
        <v>116</v>
      </c>
      <c r="G93" s="42">
        <v>2015.45</v>
      </c>
      <c r="H93" s="42">
        <v>3000</v>
      </c>
      <c r="I93" s="42">
        <v>3000</v>
      </c>
      <c r="J93" s="43">
        <v>2756.21</v>
      </c>
      <c r="K93" s="44" t="s">
        <v>208</v>
      </c>
      <c r="L93" s="44">
        <f t="shared" si="24"/>
        <v>91.873666666666665</v>
      </c>
    </row>
    <row r="94" spans="2:12" s="45" customFormat="1" x14ac:dyDescent="0.25">
      <c r="B94" s="41"/>
      <c r="C94" s="41"/>
      <c r="D94" s="41"/>
      <c r="E94" s="41">
        <v>3299</v>
      </c>
      <c r="F94" s="66" t="s">
        <v>110</v>
      </c>
      <c r="G94" s="42">
        <v>17216.849999999999</v>
      </c>
      <c r="H94" s="42">
        <v>39950</v>
      </c>
      <c r="I94" s="42">
        <v>39950</v>
      </c>
      <c r="J94" s="43">
        <v>23782.12</v>
      </c>
      <c r="K94" s="44">
        <f t="shared" si="23"/>
        <v>138.13281755954196</v>
      </c>
      <c r="L94" s="44">
        <f t="shared" si="24"/>
        <v>59.529712140175221</v>
      </c>
    </row>
    <row r="95" spans="2:12" x14ac:dyDescent="0.25">
      <c r="B95" s="46"/>
      <c r="C95" s="46">
        <v>34</v>
      </c>
      <c r="D95" s="41"/>
      <c r="E95" s="41"/>
      <c r="F95" s="67" t="s">
        <v>117</v>
      </c>
      <c r="G95" s="39">
        <f>G96+G98</f>
        <v>45780.86</v>
      </c>
      <c r="H95" s="39">
        <f t="shared" ref="H95:J95" si="39">H96+H98</f>
        <v>84630</v>
      </c>
      <c r="I95" s="39">
        <f t="shared" ref="I95" si="40">I96+I98</f>
        <v>84630</v>
      </c>
      <c r="J95" s="39">
        <f t="shared" si="39"/>
        <v>32081.81</v>
      </c>
      <c r="K95" s="40">
        <f t="shared" si="23"/>
        <v>70.076905501556766</v>
      </c>
      <c r="L95" s="40">
        <f t="shared" si="24"/>
        <v>37.908318563157273</v>
      </c>
    </row>
    <row r="96" spans="2:12" x14ac:dyDescent="0.25">
      <c r="B96" s="46"/>
      <c r="C96" s="46"/>
      <c r="D96" s="46">
        <v>342</v>
      </c>
      <c r="E96" s="41"/>
      <c r="F96" s="67" t="s">
        <v>118</v>
      </c>
      <c r="G96" s="39">
        <f>G97</f>
        <v>856.79</v>
      </c>
      <c r="H96" s="39">
        <f t="shared" ref="H96:J96" si="41">H97</f>
        <v>0</v>
      </c>
      <c r="I96" s="39">
        <f t="shared" si="41"/>
        <v>0</v>
      </c>
      <c r="J96" s="39">
        <f t="shared" si="41"/>
        <v>0</v>
      </c>
      <c r="K96" s="40">
        <f t="shared" si="23"/>
        <v>0</v>
      </c>
      <c r="L96" s="40" t="s">
        <v>208</v>
      </c>
    </row>
    <row r="97" spans="2:12" s="45" customFormat="1" ht="30" x14ac:dyDescent="0.25">
      <c r="B97" s="41"/>
      <c r="C97" s="41"/>
      <c r="D97" s="41"/>
      <c r="E97" s="41">
        <v>3423</v>
      </c>
      <c r="F97" s="66" t="s">
        <v>119</v>
      </c>
      <c r="G97" s="42">
        <v>856.79</v>
      </c>
      <c r="H97" s="42">
        <v>0</v>
      </c>
      <c r="I97" s="42">
        <v>0</v>
      </c>
      <c r="J97" s="43">
        <v>0</v>
      </c>
      <c r="K97" s="44">
        <f t="shared" si="23"/>
        <v>0</v>
      </c>
      <c r="L97" s="44" t="s">
        <v>208</v>
      </c>
    </row>
    <row r="98" spans="2:12" x14ac:dyDescent="0.25">
      <c r="B98" s="46"/>
      <c r="C98" s="46"/>
      <c r="D98" s="46">
        <v>343</v>
      </c>
      <c r="E98" s="41"/>
      <c r="F98" s="67" t="s">
        <v>120</v>
      </c>
      <c r="G98" s="39">
        <f>SUM(G99:G102)</f>
        <v>44924.07</v>
      </c>
      <c r="H98" s="39">
        <f t="shared" ref="H98:J98" si="42">SUM(H99:H102)</f>
        <v>84630</v>
      </c>
      <c r="I98" s="39">
        <f t="shared" ref="I98" si="43">SUM(I99:I102)</f>
        <v>84630</v>
      </c>
      <c r="J98" s="39">
        <f t="shared" si="42"/>
        <v>32081.81</v>
      </c>
      <c r="K98" s="40">
        <f t="shared" si="23"/>
        <v>71.413409337132634</v>
      </c>
      <c r="L98" s="40">
        <f t="shared" si="24"/>
        <v>37.908318563157273</v>
      </c>
    </row>
    <row r="99" spans="2:12" s="45" customFormat="1" x14ac:dyDescent="0.25">
      <c r="B99" s="41"/>
      <c r="C99" s="41"/>
      <c r="D99" s="41"/>
      <c r="E99" s="41">
        <v>3431</v>
      </c>
      <c r="F99" s="66" t="s">
        <v>121</v>
      </c>
      <c r="G99" s="42">
        <v>5847.67</v>
      </c>
      <c r="H99" s="42">
        <v>12500</v>
      </c>
      <c r="I99" s="42">
        <v>12500</v>
      </c>
      <c r="J99" s="43">
        <v>7286.41</v>
      </c>
      <c r="K99" s="44">
        <f t="shared" si="23"/>
        <v>124.60364555455421</v>
      </c>
      <c r="L99" s="44">
        <f t="shared" si="24"/>
        <v>58.29128</v>
      </c>
    </row>
    <row r="100" spans="2:12" s="45" customFormat="1" ht="30" x14ac:dyDescent="0.25">
      <c r="B100" s="41"/>
      <c r="C100" s="41"/>
      <c r="D100" s="41"/>
      <c r="E100" s="41">
        <v>3432</v>
      </c>
      <c r="F100" s="66" t="s">
        <v>122</v>
      </c>
      <c r="G100" s="42">
        <v>43</v>
      </c>
      <c r="H100" s="42">
        <v>50</v>
      </c>
      <c r="I100" s="42">
        <v>50</v>
      </c>
      <c r="J100" s="43">
        <v>18</v>
      </c>
      <c r="K100" s="44">
        <f t="shared" si="23"/>
        <v>41.860465116279073</v>
      </c>
      <c r="L100" s="44">
        <f t="shared" si="24"/>
        <v>36</v>
      </c>
    </row>
    <row r="101" spans="2:12" s="45" customFormat="1" x14ac:dyDescent="0.25">
      <c r="B101" s="41"/>
      <c r="C101" s="41"/>
      <c r="D101" s="41"/>
      <c r="E101" s="41">
        <v>3433</v>
      </c>
      <c r="F101" s="66" t="s">
        <v>123</v>
      </c>
      <c r="G101" s="42">
        <v>29660.3</v>
      </c>
      <c r="H101" s="42">
        <v>53080</v>
      </c>
      <c r="I101" s="42">
        <v>53080</v>
      </c>
      <c r="J101" s="43">
        <v>13403.04</v>
      </c>
      <c r="K101" s="44">
        <f t="shared" si="23"/>
        <v>45.188484270219789</v>
      </c>
      <c r="L101" s="44">
        <f t="shared" si="24"/>
        <v>25.250640542577248</v>
      </c>
    </row>
    <row r="102" spans="2:12" s="45" customFormat="1" x14ac:dyDescent="0.25">
      <c r="B102" s="41"/>
      <c r="C102" s="41"/>
      <c r="D102" s="41"/>
      <c r="E102" s="41">
        <v>3434</v>
      </c>
      <c r="F102" s="66" t="s">
        <v>124</v>
      </c>
      <c r="G102" s="42">
        <v>9373.1</v>
      </c>
      <c r="H102" s="42">
        <v>19000</v>
      </c>
      <c r="I102" s="42">
        <v>19000</v>
      </c>
      <c r="J102" s="43">
        <v>11374.36</v>
      </c>
      <c r="K102" s="44">
        <f t="shared" si="23"/>
        <v>121.35110048969923</v>
      </c>
      <c r="L102" s="44">
        <f t="shared" si="24"/>
        <v>59.865052631578955</v>
      </c>
    </row>
    <row r="103" spans="2:12" s="45" customFormat="1" x14ac:dyDescent="0.25">
      <c r="B103" s="41"/>
      <c r="C103" s="46">
        <v>36</v>
      </c>
      <c r="D103" s="46"/>
      <c r="E103" s="46"/>
      <c r="F103" s="67" t="s">
        <v>223</v>
      </c>
      <c r="G103" s="39"/>
      <c r="H103" s="39">
        <f>H104</f>
        <v>0</v>
      </c>
      <c r="I103" s="39">
        <f t="shared" ref="I103:J104" si="44">I104</f>
        <v>0</v>
      </c>
      <c r="J103" s="39">
        <f t="shared" si="44"/>
        <v>3027574.26</v>
      </c>
      <c r="K103" s="40" t="s">
        <v>208</v>
      </c>
      <c r="L103" s="40" t="s">
        <v>208</v>
      </c>
    </row>
    <row r="104" spans="2:12" s="45" customFormat="1" x14ac:dyDescent="0.25">
      <c r="B104" s="41"/>
      <c r="C104" s="46"/>
      <c r="D104" s="46">
        <v>369</v>
      </c>
      <c r="E104" s="46"/>
      <c r="F104" s="67" t="s">
        <v>224</v>
      </c>
      <c r="G104" s="39"/>
      <c r="H104" s="39">
        <f>H105</f>
        <v>0</v>
      </c>
      <c r="I104" s="39">
        <f t="shared" si="44"/>
        <v>0</v>
      </c>
      <c r="J104" s="39">
        <f t="shared" si="44"/>
        <v>3027574.26</v>
      </c>
      <c r="K104" s="40" t="s">
        <v>208</v>
      </c>
      <c r="L104" s="40" t="s">
        <v>208</v>
      </c>
    </row>
    <row r="105" spans="2:12" s="45" customFormat="1" ht="45" x14ac:dyDescent="0.25">
      <c r="B105" s="41"/>
      <c r="C105" s="41"/>
      <c r="D105" s="41"/>
      <c r="E105" s="41">
        <v>3694</v>
      </c>
      <c r="F105" s="66" t="s">
        <v>225</v>
      </c>
      <c r="G105" s="42"/>
      <c r="H105" s="42">
        <v>0</v>
      </c>
      <c r="I105" s="42">
        <v>0</v>
      </c>
      <c r="J105" s="43">
        <v>3027574.26</v>
      </c>
      <c r="K105" s="40" t="s">
        <v>208</v>
      </c>
      <c r="L105" s="40" t="s">
        <v>208</v>
      </c>
    </row>
    <row r="106" spans="2:12" x14ac:dyDescent="0.25">
      <c r="B106" s="46"/>
      <c r="C106" s="46">
        <v>38</v>
      </c>
      <c r="D106" s="41"/>
      <c r="E106" s="41"/>
      <c r="F106" s="67" t="s">
        <v>125</v>
      </c>
      <c r="G106" s="39">
        <f>G107</f>
        <v>0</v>
      </c>
      <c r="H106" s="39">
        <f t="shared" ref="H106:J106" si="45">H107</f>
        <v>400</v>
      </c>
      <c r="I106" s="39">
        <f t="shared" si="45"/>
        <v>400</v>
      </c>
      <c r="J106" s="39">
        <f t="shared" si="45"/>
        <v>1100</v>
      </c>
      <c r="K106" s="40" t="s">
        <v>208</v>
      </c>
      <c r="L106" s="40">
        <f t="shared" si="24"/>
        <v>275</v>
      </c>
    </row>
    <row r="107" spans="2:12" x14ac:dyDescent="0.25">
      <c r="B107" s="46"/>
      <c r="C107" s="46"/>
      <c r="D107" s="46">
        <v>381</v>
      </c>
      <c r="E107" s="41"/>
      <c r="F107" s="67" t="s">
        <v>81</v>
      </c>
      <c r="G107" s="39">
        <f>G108</f>
        <v>0</v>
      </c>
      <c r="H107" s="39">
        <f t="shared" ref="H107:J107" si="46">H108</f>
        <v>400</v>
      </c>
      <c r="I107" s="39">
        <f t="shared" si="46"/>
        <v>400</v>
      </c>
      <c r="J107" s="39">
        <f t="shared" si="46"/>
        <v>1100</v>
      </c>
      <c r="K107" s="40" t="s">
        <v>208</v>
      </c>
      <c r="L107" s="40">
        <f t="shared" si="24"/>
        <v>275</v>
      </c>
    </row>
    <row r="108" spans="2:12" s="45" customFormat="1" x14ac:dyDescent="0.25">
      <c r="B108" s="41"/>
      <c r="C108" s="41"/>
      <c r="D108" s="41"/>
      <c r="E108" s="41">
        <v>3811</v>
      </c>
      <c r="F108" s="66" t="s">
        <v>126</v>
      </c>
      <c r="G108" s="42">
        <v>0</v>
      </c>
      <c r="H108" s="42">
        <v>400</v>
      </c>
      <c r="I108" s="42">
        <v>400</v>
      </c>
      <c r="J108" s="43">
        <v>1100</v>
      </c>
      <c r="K108" s="44" t="s">
        <v>208</v>
      </c>
      <c r="L108" s="44">
        <f t="shared" si="24"/>
        <v>275</v>
      </c>
    </row>
    <row r="109" spans="2:12" x14ac:dyDescent="0.25">
      <c r="B109" s="68">
        <v>4</v>
      </c>
      <c r="C109" s="68"/>
      <c r="D109" s="68"/>
      <c r="E109" s="69"/>
      <c r="F109" s="70" t="s">
        <v>6</v>
      </c>
      <c r="G109" s="35">
        <f>G110+G113+G122</f>
        <v>4036078.86</v>
      </c>
      <c r="H109" s="35">
        <f>H110+H113+H122</f>
        <v>4101417.89</v>
      </c>
      <c r="I109" s="35">
        <f>I110+I113+I122</f>
        <v>4101417.89</v>
      </c>
      <c r="J109" s="35">
        <f>J110+J113+J122</f>
        <v>2235065.19</v>
      </c>
      <c r="K109" s="36">
        <f t="shared" si="23"/>
        <v>55.377143696344923</v>
      </c>
      <c r="L109" s="36">
        <f t="shared" si="24"/>
        <v>54.494939309878511</v>
      </c>
    </row>
    <row r="110" spans="2:12" ht="30" x14ac:dyDescent="0.25">
      <c r="B110" s="37"/>
      <c r="C110" s="37">
        <v>41</v>
      </c>
      <c r="D110" s="37"/>
      <c r="E110" s="38"/>
      <c r="F110" s="71" t="s">
        <v>7</v>
      </c>
      <c r="G110" s="39">
        <f>G111</f>
        <v>9512.9500000000007</v>
      </c>
      <c r="H110" s="39">
        <f t="shared" ref="H110:J111" si="47">H111</f>
        <v>1120</v>
      </c>
      <c r="I110" s="39">
        <f t="shared" si="47"/>
        <v>1120</v>
      </c>
      <c r="J110" s="39">
        <f t="shared" si="47"/>
        <v>1250</v>
      </c>
      <c r="K110" s="40">
        <f t="shared" si="23"/>
        <v>13.139982865462343</v>
      </c>
      <c r="L110" s="40">
        <f t="shared" si="24"/>
        <v>111.60714285714286</v>
      </c>
    </row>
    <row r="111" spans="2:12" x14ac:dyDescent="0.25">
      <c r="B111" s="37"/>
      <c r="C111" s="37"/>
      <c r="D111" s="46">
        <v>412</v>
      </c>
      <c r="E111" s="41"/>
      <c r="F111" s="67" t="s">
        <v>127</v>
      </c>
      <c r="G111" s="39">
        <f>G112</f>
        <v>9512.9500000000007</v>
      </c>
      <c r="H111" s="39">
        <f t="shared" si="47"/>
        <v>1120</v>
      </c>
      <c r="I111" s="39">
        <f t="shared" si="47"/>
        <v>1120</v>
      </c>
      <c r="J111" s="39">
        <f t="shared" si="47"/>
        <v>1250</v>
      </c>
      <c r="K111" s="40">
        <f t="shared" si="23"/>
        <v>13.139982865462343</v>
      </c>
      <c r="L111" s="40">
        <f t="shared" si="24"/>
        <v>111.60714285714286</v>
      </c>
    </row>
    <row r="112" spans="2:12" s="45" customFormat="1" x14ac:dyDescent="0.25">
      <c r="B112" s="38"/>
      <c r="C112" s="38"/>
      <c r="D112" s="41"/>
      <c r="E112" s="41">
        <v>4123</v>
      </c>
      <c r="F112" s="66" t="s">
        <v>128</v>
      </c>
      <c r="G112" s="42">
        <v>9512.9500000000007</v>
      </c>
      <c r="H112" s="42">
        <v>1120</v>
      </c>
      <c r="I112" s="42">
        <v>1120</v>
      </c>
      <c r="J112" s="43">
        <v>1250</v>
      </c>
      <c r="K112" s="44">
        <f t="shared" si="23"/>
        <v>13.139982865462343</v>
      </c>
      <c r="L112" s="44">
        <f t="shared" si="24"/>
        <v>111.60714285714286</v>
      </c>
    </row>
    <row r="113" spans="2:12" x14ac:dyDescent="0.25">
      <c r="B113" s="37"/>
      <c r="C113" s="37">
        <v>42</v>
      </c>
      <c r="D113" s="37"/>
      <c r="E113" s="38"/>
      <c r="F113" s="71" t="s">
        <v>129</v>
      </c>
      <c r="G113" s="39">
        <f>G114+G120</f>
        <v>67898.7</v>
      </c>
      <c r="H113" s="39">
        <f t="shared" ref="H113:J113" si="48">H114+H120</f>
        <v>479747.89</v>
      </c>
      <c r="I113" s="39">
        <f t="shared" si="48"/>
        <v>479747.89</v>
      </c>
      <c r="J113" s="39">
        <f t="shared" si="48"/>
        <v>100707.23</v>
      </c>
      <c r="K113" s="40">
        <f t="shared" si="23"/>
        <v>148.31982055621094</v>
      </c>
      <c r="L113" s="40">
        <f t="shared" si="24"/>
        <v>20.991698368907883</v>
      </c>
    </row>
    <row r="114" spans="2:12" x14ac:dyDescent="0.25">
      <c r="B114" s="75"/>
      <c r="C114" s="75"/>
      <c r="D114" s="76">
        <v>422</v>
      </c>
      <c r="E114" s="77"/>
      <c r="F114" s="78" t="s">
        <v>130</v>
      </c>
      <c r="G114" s="79">
        <f>SUM(G115:G119)</f>
        <v>67898.7</v>
      </c>
      <c r="H114" s="79">
        <f t="shared" ref="H114:J114" si="49">SUM(H115:H119)</f>
        <v>472747.89</v>
      </c>
      <c r="I114" s="79">
        <f t="shared" ref="I114" si="50">SUM(I115:I119)</f>
        <v>472747.89</v>
      </c>
      <c r="J114" s="79">
        <f t="shared" si="49"/>
        <v>98661.53</v>
      </c>
      <c r="K114" s="40">
        <f t="shared" ref="K114:K124" si="51">J114/G114*100</f>
        <v>145.30694991214855</v>
      </c>
      <c r="L114" s="40">
        <f t="shared" ref="L114:L125" si="52">J114/I114*100</f>
        <v>20.869798065095541</v>
      </c>
    </row>
    <row r="115" spans="2:12" s="45" customFormat="1" x14ac:dyDescent="0.25">
      <c r="B115" s="80"/>
      <c r="C115" s="80"/>
      <c r="D115" s="77"/>
      <c r="E115" s="77">
        <v>4221</v>
      </c>
      <c r="F115" s="81" t="s">
        <v>131</v>
      </c>
      <c r="G115" s="43">
        <v>20438.7</v>
      </c>
      <c r="H115" s="43">
        <v>19270</v>
      </c>
      <c r="I115" s="43">
        <v>19270</v>
      </c>
      <c r="J115" s="43">
        <v>13933.01</v>
      </c>
      <c r="K115" s="44">
        <f t="shared" si="51"/>
        <v>68.169746608150234</v>
      </c>
      <c r="L115" s="44">
        <f t="shared" si="52"/>
        <v>72.304151530877022</v>
      </c>
    </row>
    <row r="116" spans="2:12" s="45" customFormat="1" x14ac:dyDescent="0.25">
      <c r="B116" s="80"/>
      <c r="C116" s="80"/>
      <c r="D116" s="77"/>
      <c r="E116" s="77">
        <v>4222</v>
      </c>
      <c r="F116" s="81" t="s">
        <v>132</v>
      </c>
      <c r="G116" s="43">
        <v>157.05000000000001</v>
      </c>
      <c r="H116" s="43">
        <v>3980</v>
      </c>
      <c r="I116" s="43">
        <v>3980</v>
      </c>
      <c r="J116" s="43">
        <v>602.65</v>
      </c>
      <c r="K116" s="44">
        <f t="shared" si="51"/>
        <v>383.7312957656797</v>
      </c>
      <c r="L116" s="44">
        <f t="shared" si="52"/>
        <v>15.141959798994975</v>
      </c>
    </row>
    <row r="117" spans="2:12" s="45" customFormat="1" x14ac:dyDescent="0.25">
      <c r="B117" s="80"/>
      <c r="C117" s="80"/>
      <c r="D117" s="77"/>
      <c r="E117" s="77">
        <v>4223</v>
      </c>
      <c r="F117" s="81" t="s">
        <v>133</v>
      </c>
      <c r="G117" s="43">
        <v>676.9</v>
      </c>
      <c r="H117" s="43">
        <v>2660</v>
      </c>
      <c r="I117" s="43">
        <v>2660</v>
      </c>
      <c r="J117" s="43">
        <v>0</v>
      </c>
      <c r="K117" s="44" t="s">
        <v>208</v>
      </c>
      <c r="L117" s="44">
        <f t="shared" si="52"/>
        <v>0</v>
      </c>
    </row>
    <row r="118" spans="2:12" s="45" customFormat="1" x14ac:dyDescent="0.25">
      <c r="B118" s="82"/>
      <c r="C118" s="82"/>
      <c r="D118" s="83"/>
      <c r="E118" s="83">
        <v>4224</v>
      </c>
      <c r="F118" s="81" t="s">
        <v>134</v>
      </c>
      <c r="G118" s="74">
        <v>35883.61</v>
      </c>
      <c r="H118" s="74">
        <v>288957.89</v>
      </c>
      <c r="I118" s="74">
        <v>288957.89</v>
      </c>
      <c r="J118" s="74">
        <v>21332.44</v>
      </c>
      <c r="K118" s="44">
        <f t="shared" si="51"/>
        <v>59.44897963164798</v>
      </c>
      <c r="L118" s="44">
        <f t="shared" si="52"/>
        <v>7.3825428334903744</v>
      </c>
    </row>
    <row r="119" spans="2:12" s="45" customFormat="1" x14ac:dyDescent="0.25">
      <c r="B119" s="80"/>
      <c r="C119" s="80"/>
      <c r="D119" s="77"/>
      <c r="E119" s="77">
        <v>4227</v>
      </c>
      <c r="F119" s="81" t="s">
        <v>135</v>
      </c>
      <c r="G119" s="43">
        <v>10742.44</v>
      </c>
      <c r="H119" s="43">
        <v>157880</v>
      </c>
      <c r="I119" s="43">
        <v>157880</v>
      </c>
      <c r="J119" s="43">
        <v>62793.43</v>
      </c>
      <c r="K119" s="44">
        <f t="shared" si="51"/>
        <v>584.53600857905656</v>
      </c>
      <c r="L119" s="44">
        <f t="shared" si="52"/>
        <v>39.772884469217132</v>
      </c>
    </row>
    <row r="120" spans="2:12" x14ac:dyDescent="0.25">
      <c r="B120" s="75"/>
      <c r="C120" s="75"/>
      <c r="D120" s="76">
        <v>426</v>
      </c>
      <c r="E120" s="77"/>
      <c r="F120" s="72" t="s">
        <v>136</v>
      </c>
      <c r="G120" s="79">
        <f>G121</f>
        <v>0</v>
      </c>
      <c r="H120" s="79">
        <f t="shared" ref="H120:J120" si="53">H121</f>
        <v>7000</v>
      </c>
      <c r="I120" s="79">
        <f t="shared" si="53"/>
        <v>7000</v>
      </c>
      <c r="J120" s="79">
        <f t="shared" si="53"/>
        <v>2045.7</v>
      </c>
      <c r="K120" s="40" t="s">
        <v>208</v>
      </c>
      <c r="L120" s="40">
        <f t="shared" si="52"/>
        <v>29.224285714285713</v>
      </c>
    </row>
    <row r="121" spans="2:12" s="45" customFormat="1" x14ac:dyDescent="0.25">
      <c r="B121" s="80"/>
      <c r="C121" s="80"/>
      <c r="D121" s="77"/>
      <c r="E121" s="77">
        <v>4262</v>
      </c>
      <c r="F121" s="73" t="s">
        <v>137</v>
      </c>
      <c r="G121" s="43">
        <v>0</v>
      </c>
      <c r="H121" s="43">
        <v>7000</v>
      </c>
      <c r="I121" s="43">
        <v>7000</v>
      </c>
      <c r="J121" s="43">
        <v>2045.7</v>
      </c>
      <c r="K121" s="44" t="s">
        <v>208</v>
      </c>
      <c r="L121" s="44">
        <f t="shared" si="52"/>
        <v>29.224285714285713</v>
      </c>
    </row>
    <row r="122" spans="2:12" ht="30" x14ac:dyDescent="0.25">
      <c r="B122" s="75"/>
      <c r="C122" s="76">
        <v>45</v>
      </c>
      <c r="D122" s="76"/>
      <c r="E122" s="77"/>
      <c r="F122" s="78" t="s">
        <v>138</v>
      </c>
      <c r="G122" s="79">
        <f>G123</f>
        <v>3958667.21</v>
      </c>
      <c r="H122" s="79">
        <f t="shared" ref="H122:J122" si="54">H123</f>
        <v>3620550</v>
      </c>
      <c r="I122" s="79">
        <f t="shared" si="54"/>
        <v>3620550</v>
      </c>
      <c r="J122" s="79">
        <f t="shared" si="54"/>
        <v>2133107.96</v>
      </c>
      <c r="K122" s="40">
        <f t="shared" si="51"/>
        <v>53.884498161693159</v>
      </c>
      <c r="L122" s="40">
        <f t="shared" si="52"/>
        <v>58.916682824432755</v>
      </c>
    </row>
    <row r="123" spans="2:12" x14ac:dyDescent="0.25">
      <c r="B123" s="75"/>
      <c r="C123" s="75"/>
      <c r="D123" s="76">
        <v>451</v>
      </c>
      <c r="E123" s="77"/>
      <c r="F123" s="78" t="s">
        <v>139</v>
      </c>
      <c r="G123" s="79">
        <f>G124+G125</f>
        <v>3958667.21</v>
      </c>
      <c r="H123" s="79">
        <f t="shared" ref="H123:J123" si="55">H124+H125</f>
        <v>3620550</v>
      </c>
      <c r="I123" s="79">
        <f t="shared" ref="I123" si="56">I124+I125</f>
        <v>3620550</v>
      </c>
      <c r="J123" s="79">
        <f t="shared" si="55"/>
        <v>2133107.96</v>
      </c>
      <c r="K123" s="40">
        <f t="shared" si="51"/>
        <v>53.884498161693159</v>
      </c>
      <c r="L123" s="40">
        <f t="shared" si="52"/>
        <v>58.916682824432755</v>
      </c>
    </row>
    <row r="124" spans="2:12" s="45" customFormat="1" x14ac:dyDescent="0.25">
      <c r="B124" s="80"/>
      <c r="C124" s="80"/>
      <c r="D124" s="80"/>
      <c r="E124" s="77">
        <v>4511</v>
      </c>
      <c r="F124" s="81" t="s">
        <v>139</v>
      </c>
      <c r="G124" s="43">
        <v>3958667.21</v>
      </c>
      <c r="H124" s="43">
        <v>3603850</v>
      </c>
      <c r="I124" s="43">
        <v>3603850</v>
      </c>
      <c r="J124" s="43">
        <v>2125439.04</v>
      </c>
      <c r="K124" s="44">
        <f t="shared" si="51"/>
        <v>53.690773365109415</v>
      </c>
      <c r="L124" s="44">
        <f t="shared" si="52"/>
        <v>58.976900814406818</v>
      </c>
    </row>
    <row r="125" spans="2:12" s="45" customFormat="1" x14ac:dyDescent="0.25">
      <c r="B125" s="80"/>
      <c r="C125" s="80"/>
      <c r="D125" s="80"/>
      <c r="E125" s="77">
        <v>4521</v>
      </c>
      <c r="F125" s="81" t="s">
        <v>161</v>
      </c>
      <c r="G125" s="43">
        <v>0</v>
      </c>
      <c r="H125" s="43">
        <v>16700</v>
      </c>
      <c r="I125" s="43">
        <v>16700</v>
      </c>
      <c r="J125" s="43">
        <v>7668.92</v>
      </c>
      <c r="K125" s="44" t="s">
        <v>208</v>
      </c>
      <c r="L125" s="44">
        <f t="shared" si="52"/>
        <v>45.921676646706587</v>
      </c>
    </row>
  </sheetData>
  <mergeCells count="8">
    <mergeCell ref="F1:J1"/>
    <mergeCell ref="B9:F9"/>
    <mergeCell ref="B10:F10"/>
    <mergeCell ref="B51:F51"/>
    <mergeCell ref="B52:F52"/>
    <mergeCell ref="B3:L3"/>
    <mergeCell ref="B5:L5"/>
    <mergeCell ref="B7:L7"/>
  </mergeCells>
  <pageMargins left="0.7" right="0.7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3"/>
  <sheetViews>
    <sheetView workbookViewId="0">
      <selection activeCell="B2" sqref="B2"/>
    </sheetView>
  </sheetViews>
  <sheetFormatPr defaultRowHeight="15.75" x14ac:dyDescent="0.25"/>
  <cols>
    <col min="1" max="1" width="9.140625" style="11"/>
    <col min="2" max="2" width="37.7109375" style="11" customWidth="1"/>
    <col min="3" max="5" width="25.28515625" style="11" customWidth="1"/>
    <col min="6" max="6" width="25.28515625" style="90" customWidth="1"/>
    <col min="7" max="8" width="15.7109375" style="11" customWidth="1"/>
    <col min="9" max="16384" width="9.140625" style="11"/>
  </cols>
  <sheetData>
    <row r="1" spans="2:8" ht="54.75" customHeight="1" x14ac:dyDescent="0.25">
      <c r="B1" s="9"/>
      <c r="C1" s="137" t="s">
        <v>229</v>
      </c>
      <c r="D1" s="137"/>
      <c r="E1" s="137"/>
      <c r="F1" s="137"/>
      <c r="G1" s="9"/>
      <c r="H1" s="9"/>
    </row>
    <row r="2" spans="2:8" ht="9.75" customHeight="1" x14ac:dyDescent="0.25">
      <c r="B2" s="10"/>
      <c r="C2" s="10"/>
      <c r="D2" s="10"/>
      <c r="E2" s="10"/>
      <c r="F2" s="84"/>
      <c r="G2" s="30"/>
      <c r="H2" s="30"/>
    </row>
    <row r="3" spans="2:8" ht="15.75" customHeight="1" x14ac:dyDescent="0.25">
      <c r="B3" s="164" t="s">
        <v>37</v>
      </c>
      <c r="C3" s="164"/>
      <c r="D3" s="164"/>
      <c r="E3" s="164"/>
      <c r="F3" s="164"/>
      <c r="G3" s="164"/>
      <c r="H3" s="164"/>
    </row>
    <row r="4" spans="2:8" x14ac:dyDescent="0.25">
      <c r="B4" s="10"/>
      <c r="C4" s="10"/>
      <c r="D4" s="10"/>
      <c r="E4" s="10"/>
      <c r="F4" s="84"/>
      <c r="G4" s="30"/>
      <c r="H4" s="30"/>
    </row>
    <row r="5" spans="2:8" ht="47.25" x14ac:dyDescent="0.25">
      <c r="B5" s="32" t="s">
        <v>8</v>
      </c>
      <c r="C5" s="32" t="s">
        <v>215</v>
      </c>
      <c r="D5" s="32" t="s">
        <v>212</v>
      </c>
      <c r="E5" s="32" t="s">
        <v>213</v>
      </c>
      <c r="F5" s="65" t="s">
        <v>219</v>
      </c>
      <c r="G5" s="32" t="s">
        <v>17</v>
      </c>
      <c r="H5" s="32" t="s">
        <v>44</v>
      </c>
    </row>
    <row r="6" spans="2:8" x14ac:dyDescent="0.25">
      <c r="B6" s="32">
        <v>1</v>
      </c>
      <c r="C6" s="32">
        <v>2</v>
      </c>
      <c r="D6" s="32">
        <v>3</v>
      </c>
      <c r="E6" s="32">
        <v>4</v>
      </c>
      <c r="F6" s="65">
        <v>5</v>
      </c>
      <c r="G6" s="32" t="s">
        <v>19</v>
      </c>
      <c r="H6" s="32" t="s">
        <v>20</v>
      </c>
    </row>
    <row r="7" spans="2:8" s="56" customFormat="1" x14ac:dyDescent="0.25">
      <c r="B7" s="33" t="s">
        <v>36</v>
      </c>
      <c r="C7" s="35">
        <f>C8+C11+C13+C15+C17+C21+C23</f>
        <v>16080638.419999998</v>
      </c>
      <c r="D7" s="35">
        <f t="shared" ref="D7:F7" si="0">D8+D11+D13+D15+D17+D21+D23</f>
        <v>38546330</v>
      </c>
      <c r="E7" s="35">
        <f t="shared" ref="E7" si="1">E8+E11+E13+E15+E17+E21+E23</f>
        <v>38546330</v>
      </c>
      <c r="F7" s="35">
        <f t="shared" si="0"/>
        <v>18055769.579999998</v>
      </c>
      <c r="G7" s="36">
        <f>F7/C7*100</f>
        <v>112.28266632463712</v>
      </c>
      <c r="H7" s="36">
        <f>F7/E7*100</f>
        <v>46.841734556830701</v>
      </c>
    </row>
    <row r="8" spans="2:8" s="56" customFormat="1" x14ac:dyDescent="0.25">
      <c r="B8" s="33" t="s">
        <v>34</v>
      </c>
      <c r="C8" s="35">
        <f>C9+C10</f>
        <v>2837334</v>
      </c>
      <c r="D8" s="35">
        <f t="shared" ref="D8:F8" si="2">D9+D10</f>
        <v>500000</v>
      </c>
      <c r="E8" s="35">
        <f t="shared" ref="E8" si="3">E9+E10</f>
        <v>500000</v>
      </c>
      <c r="F8" s="35">
        <f t="shared" si="2"/>
        <v>1767160.83</v>
      </c>
      <c r="G8" s="36">
        <f t="shared" ref="G8:G43" si="4">F8/C8*100</f>
        <v>62.282439430817803</v>
      </c>
      <c r="H8" s="36">
        <f t="shared" ref="H8:H41" si="5">F8/E8*100</f>
        <v>353.43216600000005</v>
      </c>
    </row>
    <row r="9" spans="2:8" x14ac:dyDescent="0.25">
      <c r="B9" s="85" t="s">
        <v>33</v>
      </c>
      <c r="C9" s="39">
        <v>2710279.86</v>
      </c>
      <c r="D9" s="39">
        <v>0</v>
      </c>
      <c r="E9" s="39">
        <v>0</v>
      </c>
      <c r="F9" s="79">
        <v>1649619.98</v>
      </c>
      <c r="G9" s="40">
        <f t="shared" si="4"/>
        <v>60.865300456462826</v>
      </c>
      <c r="H9" s="40" t="s">
        <v>208</v>
      </c>
    </row>
    <row r="10" spans="2:8" x14ac:dyDescent="0.25">
      <c r="B10" s="86" t="s">
        <v>140</v>
      </c>
      <c r="C10" s="39">
        <v>127054.14</v>
      </c>
      <c r="D10" s="39">
        <v>500000</v>
      </c>
      <c r="E10" s="39">
        <v>500000</v>
      </c>
      <c r="F10" s="79">
        <v>117540.85</v>
      </c>
      <c r="G10" s="40">
        <f t="shared" si="4"/>
        <v>92.512412425128375</v>
      </c>
      <c r="H10" s="40">
        <f t="shared" si="5"/>
        <v>23.50817</v>
      </c>
    </row>
    <row r="11" spans="2:8" s="56" customFormat="1" x14ac:dyDescent="0.25">
      <c r="B11" s="33" t="s">
        <v>141</v>
      </c>
      <c r="C11" s="35">
        <f>C12</f>
        <v>50012.88</v>
      </c>
      <c r="D11" s="35">
        <f t="shared" ref="D11:F11" si="6">D12</f>
        <v>78270</v>
      </c>
      <c r="E11" s="35">
        <f t="shared" si="6"/>
        <v>78270</v>
      </c>
      <c r="F11" s="35">
        <f t="shared" si="6"/>
        <v>5354.6</v>
      </c>
      <c r="G11" s="36">
        <f t="shared" si="4"/>
        <v>10.706442020535512</v>
      </c>
      <c r="H11" s="36">
        <f t="shared" si="5"/>
        <v>6.8411907499680593</v>
      </c>
    </row>
    <row r="12" spans="2:8" x14ac:dyDescent="0.25">
      <c r="B12" s="87" t="s">
        <v>142</v>
      </c>
      <c r="C12" s="39">
        <v>50012.88</v>
      </c>
      <c r="D12" s="39">
        <v>78270</v>
      </c>
      <c r="E12" s="39">
        <v>78270</v>
      </c>
      <c r="F12" s="79">
        <v>5354.6</v>
      </c>
      <c r="G12" s="40">
        <f t="shared" si="4"/>
        <v>10.706442020535512</v>
      </c>
      <c r="H12" s="40">
        <f t="shared" si="5"/>
        <v>6.8411907499680593</v>
      </c>
    </row>
    <row r="13" spans="2:8" s="56" customFormat="1" x14ac:dyDescent="0.25">
      <c r="B13" s="33" t="s">
        <v>32</v>
      </c>
      <c r="C13" s="35">
        <f>C14</f>
        <v>1452353.3</v>
      </c>
      <c r="D13" s="35">
        <f t="shared" ref="D13:F13" si="7">D14</f>
        <v>3187260</v>
      </c>
      <c r="E13" s="35">
        <f t="shared" si="7"/>
        <v>3187260</v>
      </c>
      <c r="F13" s="35">
        <f t="shared" si="7"/>
        <v>1786557.33</v>
      </c>
      <c r="G13" s="36">
        <f t="shared" si="4"/>
        <v>123.01120739698806</v>
      </c>
      <c r="H13" s="36">
        <f t="shared" si="5"/>
        <v>56.053077878804991</v>
      </c>
    </row>
    <row r="14" spans="2:8" x14ac:dyDescent="0.25">
      <c r="B14" s="87" t="s">
        <v>31</v>
      </c>
      <c r="C14" s="39">
        <v>1452353.3</v>
      </c>
      <c r="D14" s="39">
        <v>3187260</v>
      </c>
      <c r="E14" s="39">
        <v>3187260</v>
      </c>
      <c r="F14" s="79">
        <v>1786557.33</v>
      </c>
      <c r="G14" s="40">
        <f t="shared" si="4"/>
        <v>123.01120739698806</v>
      </c>
      <c r="H14" s="40">
        <f t="shared" si="5"/>
        <v>56.053077878804991</v>
      </c>
    </row>
    <row r="15" spans="2:8" s="56" customFormat="1" x14ac:dyDescent="0.25">
      <c r="B15" s="33" t="s">
        <v>143</v>
      </c>
      <c r="C15" s="35">
        <f>C16</f>
        <v>1137219.57</v>
      </c>
      <c r="D15" s="35">
        <f t="shared" ref="D15:F15" si="8">D16</f>
        <v>2610390</v>
      </c>
      <c r="E15" s="35">
        <f t="shared" si="8"/>
        <v>2610390</v>
      </c>
      <c r="F15" s="35">
        <f t="shared" si="8"/>
        <v>1604913.78</v>
      </c>
      <c r="G15" s="36">
        <f t="shared" si="4"/>
        <v>141.12611340306077</v>
      </c>
      <c r="H15" s="36">
        <f t="shared" si="5"/>
        <v>61.481762495259332</v>
      </c>
    </row>
    <row r="16" spans="2:8" x14ac:dyDescent="0.25">
      <c r="B16" s="87" t="s">
        <v>144</v>
      </c>
      <c r="C16" s="39">
        <v>1137219.57</v>
      </c>
      <c r="D16" s="39">
        <v>2610390</v>
      </c>
      <c r="E16" s="39">
        <v>2610390</v>
      </c>
      <c r="F16" s="79">
        <v>1604913.78</v>
      </c>
      <c r="G16" s="40">
        <f t="shared" si="4"/>
        <v>141.12611340306077</v>
      </c>
      <c r="H16" s="40">
        <f t="shared" si="5"/>
        <v>61.481762495259332</v>
      </c>
    </row>
    <row r="17" spans="2:8" s="56" customFormat="1" x14ac:dyDescent="0.25">
      <c r="B17" s="33" t="s">
        <v>145</v>
      </c>
      <c r="C17" s="35">
        <f>C18+C19+C20</f>
        <v>10476974.879999999</v>
      </c>
      <c r="D17" s="35">
        <f t="shared" ref="D17:F17" si="9">D18+D19+D20</f>
        <v>32143860</v>
      </c>
      <c r="E17" s="35">
        <f t="shared" ref="E17" si="10">E18+E19+E20</f>
        <v>32143860</v>
      </c>
      <c r="F17" s="35">
        <f t="shared" si="9"/>
        <v>12890719.82</v>
      </c>
      <c r="G17" s="36">
        <f t="shared" si="4"/>
        <v>123.03856759843642</v>
      </c>
      <c r="H17" s="36">
        <f t="shared" si="5"/>
        <v>40.103210442056429</v>
      </c>
    </row>
    <row r="18" spans="2:8" x14ac:dyDescent="0.25">
      <c r="B18" s="87" t="s">
        <v>146</v>
      </c>
      <c r="C18" s="39">
        <v>289361.28999999998</v>
      </c>
      <c r="D18" s="39">
        <v>701000</v>
      </c>
      <c r="E18" s="39">
        <v>701000</v>
      </c>
      <c r="F18" s="79">
        <v>115976.25</v>
      </c>
      <c r="G18" s="40">
        <f t="shared" si="4"/>
        <v>40.080084658179402</v>
      </c>
      <c r="H18" s="40">
        <f t="shared" si="5"/>
        <v>16.544400855920113</v>
      </c>
    </row>
    <row r="19" spans="2:8" x14ac:dyDescent="0.25">
      <c r="B19" s="87" t="s">
        <v>147</v>
      </c>
      <c r="C19" s="39">
        <v>7607909.7699999996</v>
      </c>
      <c r="D19" s="39">
        <v>27675100</v>
      </c>
      <c r="E19" s="39">
        <v>27675100</v>
      </c>
      <c r="F19" s="79">
        <v>9258125.1999999993</v>
      </c>
      <c r="G19" s="40">
        <f t="shared" si="4"/>
        <v>121.69078603570243</v>
      </c>
      <c r="H19" s="40">
        <f t="shared" si="5"/>
        <v>33.45290604189325</v>
      </c>
    </row>
    <row r="20" spans="2:8" x14ac:dyDescent="0.25">
      <c r="B20" s="87" t="s">
        <v>148</v>
      </c>
      <c r="C20" s="39">
        <v>2579703.8199999998</v>
      </c>
      <c r="D20" s="39">
        <v>3767760</v>
      </c>
      <c r="E20" s="39">
        <v>3767760</v>
      </c>
      <c r="F20" s="79">
        <v>3516618.37</v>
      </c>
      <c r="G20" s="40">
        <f t="shared" si="4"/>
        <v>136.31868677079373</v>
      </c>
      <c r="H20" s="40">
        <f t="shared" si="5"/>
        <v>93.334457874174575</v>
      </c>
    </row>
    <row r="21" spans="2:8" ht="31.5" x14ac:dyDescent="0.25">
      <c r="B21" s="33" t="s">
        <v>149</v>
      </c>
      <c r="C21" s="35">
        <f>C22</f>
        <v>6086.69</v>
      </c>
      <c r="D21" s="35">
        <f t="shared" ref="D21:F21" si="11">D22</f>
        <v>26550</v>
      </c>
      <c r="E21" s="35">
        <f t="shared" si="11"/>
        <v>26550</v>
      </c>
      <c r="F21" s="35">
        <f t="shared" si="11"/>
        <v>1063.22</v>
      </c>
      <c r="G21" s="36">
        <f t="shared" si="4"/>
        <v>17.467950560978135</v>
      </c>
      <c r="H21" s="36">
        <f t="shared" si="5"/>
        <v>4.0045951035781551</v>
      </c>
    </row>
    <row r="22" spans="2:8" ht="30" x14ac:dyDescent="0.25">
      <c r="B22" s="87" t="s">
        <v>150</v>
      </c>
      <c r="C22" s="39">
        <v>6086.69</v>
      </c>
      <c r="D22" s="39">
        <v>26550</v>
      </c>
      <c r="E22" s="39">
        <v>26550</v>
      </c>
      <c r="F22" s="79">
        <v>1063.22</v>
      </c>
      <c r="G22" s="40">
        <f t="shared" si="4"/>
        <v>17.467950560978135</v>
      </c>
      <c r="H22" s="40">
        <f t="shared" si="5"/>
        <v>4.0045951035781551</v>
      </c>
    </row>
    <row r="23" spans="2:8" ht="31.5" x14ac:dyDescent="0.25">
      <c r="B23" s="135" t="s">
        <v>151</v>
      </c>
      <c r="C23" s="35">
        <f>C24</f>
        <v>120657.1</v>
      </c>
      <c r="D23" s="35">
        <f t="shared" ref="D23:F23" si="12">D24</f>
        <v>0</v>
      </c>
      <c r="E23" s="35">
        <f t="shared" si="12"/>
        <v>0</v>
      </c>
      <c r="F23" s="35">
        <f t="shared" si="12"/>
        <v>0</v>
      </c>
      <c r="G23" s="36">
        <f t="shared" si="4"/>
        <v>0</v>
      </c>
      <c r="H23" s="36" t="s">
        <v>208</v>
      </c>
    </row>
    <row r="24" spans="2:8" ht="30" x14ac:dyDescent="0.25">
      <c r="B24" s="136" t="s">
        <v>152</v>
      </c>
      <c r="C24" s="39">
        <v>120657.1</v>
      </c>
      <c r="D24" s="39">
        <v>0</v>
      </c>
      <c r="E24" s="39">
        <v>0</v>
      </c>
      <c r="F24" s="79">
        <v>0</v>
      </c>
      <c r="G24" s="40">
        <f t="shared" si="4"/>
        <v>0</v>
      </c>
      <c r="H24" s="40" t="s">
        <v>208</v>
      </c>
    </row>
    <row r="25" spans="2:8" x14ac:dyDescent="0.25">
      <c r="B25" s="87"/>
      <c r="C25" s="122"/>
      <c r="D25" s="39"/>
      <c r="E25" s="39"/>
      <c r="F25" s="79"/>
      <c r="G25" s="40"/>
      <c r="H25" s="40"/>
    </row>
    <row r="26" spans="2:8" s="56" customFormat="1" ht="15.75" customHeight="1" x14ac:dyDescent="0.25">
      <c r="B26" s="33" t="s">
        <v>35</v>
      </c>
      <c r="C26" s="35">
        <f>C27+C30+C32+C34+C36+C40+C42</f>
        <v>16237297.989999998</v>
      </c>
      <c r="D26" s="35">
        <f t="shared" ref="D26:F26" si="13">D27+D30+D32+D34+D36+D40+D42</f>
        <v>38546330</v>
      </c>
      <c r="E26" s="35">
        <f t="shared" ref="E26" si="14">E27+E30+E32+E34+E36+E40+E42</f>
        <v>38546330</v>
      </c>
      <c r="F26" s="35">
        <f t="shared" si="13"/>
        <v>19211665.169999998</v>
      </c>
      <c r="G26" s="36">
        <f t="shared" si="4"/>
        <v>118.31811660925243</v>
      </c>
      <c r="H26" s="36">
        <f t="shared" si="5"/>
        <v>49.840452177937557</v>
      </c>
    </row>
    <row r="27" spans="2:8" s="56" customFormat="1" ht="15.75" customHeight="1" x14ac:dyDescent="0.25">
      <c r="B27" s="33" t="s">
        <v>34</v>
      </c>
      <c r="C27" s="35">
        <f>C28+C29</f>
        <v>2741138.52</v>
      </c>
      <c r="D27" s="35">
        <f t="shared" ref="D27:F27" si="15">D28+D29</f>
        <v>500000</v>
      </c>
      <c r="E27" s="35">
        <f t="shared" ref="E27" si="16">E28+E29</f>
        <v>500000</v>
      </c>
      <c r="F27" s="35">
        <f t="shared" si="15"/>
        <v>1777002.92</v>
      </c>
      <c r="G27" s="36">
        <f t="shared" si="4"/>
        <v>64.827184289832957</v>
      </c>
      <c r="H27" s="36">
        <f t="shared" si="5"/>
        <v>355.40058399999998</v>
      </c>
    </row>
    <row r="28" spans="2:8" x14ac:dyDescent="0.25">
      <c r="B28" s="85" t="s">
        <v>33</v>
      </c>
      <c r="C28" s="39">
        <v>2581972.7400000002</v>
      </c>
      <c r="D28" s="39">
        <v>0</v>
      </c>
      <c r="E28" s="39">
        <v>0</v>
      </c>
      <c r="F28" s="79">
        <v>1644288.9</v>
      </c>
      <c r="G28" s="40">
        <f t="shared" si="4"/>
        <v>63.683433776299267</v>
      </c>
      <c r="H28" s="40" t="s">
        <v>208</v>
      </c>
    </row>
    <row r="29" spans="2:8" x14ac:dyDescent="0.25">
      <c r="B29" s="86" t="s">
        <v>140</v>
      </c>
      <c r="C29" s="39">
        <v>159165.78</v>
      </c>
      <c r="D29" s="39">
        <v>500000</v>
      </c>
      <c r="E29" s="39">
        <v>500000</v>
      </c>
      <c r="F29" s="79">
        <v>132714.01999999999</v>
      </c>
      <c r="G29" s="40">
        <f t="shared" si="4"/>
        <v>83.381000614579335</v>
      </c>
      <c r="H29" s="40">
        <f t="shared" si="5"/>
        <v>26.542803999999997</v>
      </c>
    </row>
    <row r="30" spans="2:8" s="56" customFormat="1" x14ac:dyDescent="0.25">
      <c r="B30" s="33" t="s">
        <v>141</v>
      </c>
      <c r="C30" s="35">
        <f>C31</f>
        <v>49285.36</v>
      </c>
      <c r="D30" s="35">
        <f t="shared" ref="D30:F30" si="17">D31</f>
        <v>78270</v>
      </c>
      <c r="E30" s="35">
        <f t="shared" si="17"/>
        <v>78270</v>
      </c>
      <c r="F30" s="35">
        <f t="shared" si="17"/>
        <v>3258</v>
      </c>
      <c r="G30" s="36">
        <f t="shared" si="4"/>
        <v>6.6104823014379939</v>
      </c>
      <c r="H30" s="36">
        <f t="shared" si="5"/>
        <v>4.1625143733231127</v>
      </c>
    </row>
    <row r="31" spans="2:8" x14ac:dyDescent="0.25">
      <c r="B31" s="87" t="s">
        <v>142</v>
      </c>
      <c r="C31" s="39">
        <v>49285.36</v>
      </c>
      <c r="D31" s="39">
        <v>78270</v>
      </c>
      <c r="E31" s="39">
        <v>78270</v>
      </c>
      <c r="F31" s="79">
        <v>3258</v>
      </c>
      <c r="G31" s="40">
        <f t="shared" si="4"/>
        <v>6.6104823014379939</v>
      </c>
      <c r="H31" s="40">
        <f t="shared" si="5"/>
        <v>4.1625143733231127</v>
      </c>
    </row>
    <row r="32" spans="2:8" s="56" customFormat="1" x14ac:dyDescent="0.25">
      <c r="B32" s="33" t="s">
        <v>32</v>
      </c>
      <c r="C32" s="35">
        <f>C33</f>
        <v>1452353.3</v>
      </c>
      <c r="D32" s="35">
        <f t="shared" ref="D32:F32" si="18">D33</f>
        <v>3187260</v>
      </c>
      <c r="E32" s="35">
        <f t="shared" si="18"/>
        <v>3187260</v>
      </c>
      <c r="F32" s="35">
        <f t="shared" si="18"/>
        <v>1786557.33</v>
      </c>
      <c r="G32" s="36">
        <f t="shared" si="4"/>
        <v>123.01120739698806</v>
      </c>
      <c r="H32" s="36">
        <f t="shared" si="5"/>
        <v>56.053077878804991</v>
      </c>
    </row>
    <row r="33" spans="2:8" x14ac:dyDescent="0.25">
      <c r="B33" s="87" t="s">
        <v>31</v>
      </c>
      <c r="C33" s="39">
        <v>1452353.3</v>
      </c>
      <c r="D33" s="39">
        <v>3187260</v>
      </c>
      <c r="E33" s="39">
        <v>3187260</v>
      </c>
      <c r="F33" s="79">
        <v>1786557.33</v>
      </c>
      <c r="G33" s="40">
        <f t="shared" si="4"/>
        <v>123.01120739698806</v>
      </c>
      <c r="H33" s="40">
        <f t="shared" si="5"/>
        <v>56.053077878804991</v>
      </c>
    </row>
    <row r="34" spans="2:8" s="56" customFormat="1" x14ac:dyDescent="0.25">
      <c r="B34" s="33" t="s">
        <v>143</v>
      </c>
      <c r="C34" s="35">
        <f>C35</f>
        <v>1137219.57</v>
      </c>
      <c r="D34" s="35">
        <f t="shared" ref="D34:F34" si="19">D35</f>
        <v>2610390</v>
      </c>
      <c r="E34" s="35">
        <f t="shared" si="19"/>
        <v>2610390</v>
      </c>
      <c r="F34" s="35">
        <f t="shared" si="19"/>
        <v>1604913.78</v>
      </c>
      <c r="G34" s="36">
        <f t="shared" si="4"/>
        <v>141.12611340306077</v>
      </c>
      <c r="H34" s="36">
        <f t="shared" si="5"/>
        <v>61.481762495259332</v>
      </c>
    </row>
    <row r="35" spans="2:8" x14ac:dyDescent="0.25">
      <c r="B35" s="87" t="s">
        <v>144</v>
      </c>
      <c r="C35" s="79">
        <v>1137219.57</v>
      </c>
      <c r="D35" s="39">
        <v>2610390</v>
      </c>
      <c r="E35" s="39">
        <v>2610390</v>
      </c>
      <c r="F35" s="79">
        <v>1604913.78</v>
      </c>
      <c r="G35" s="40">
        <f t="shared" si="4"/>
        <v>141.12611340306077</v>
      </c>
      <c r="H35" s="40">
        <f t="shared" si="5"/>
        <v>61.481762495259332</v>
      </c>
    </row>
    <row r="36" spans="2:8" s="56" customFormat="1" x14ac:dyDescent="0.25">
      <c r="B36" s="33" t="s">
        <v>145</v>
      </c>
      <c r="C36" s="89">
        <f>C37+C38+C39</f>
        <v>10730557.449999999</v>
      </c>
      <c r="D36" s="89">
        <f t="shared" ref="D36:F36" si="20">D37+D38+D39</f>
        <v>32143860</v>
      </c>
      <c r="E36" s="89">
        <f t="shared" ref="E36" si="21">E37+E38+E39</f>
        <v>32143860</v>
      </c>
      <c r="F36" s="89">
        <f t="shared" si="20"/>
        <v>14038869.919999998</v>
      </c>
      <c r="G36" s="36">
        <f t="shared" si="4"/>
        <v>130.83076052120666</v>
      </c>
      <c r="H36" s="36">
        <f t="shared" si="5"/>
        <v>43.675121531763764</v>
      </c>
    </row>
    <row r="37" spans="2:8" x14ac:dyDescent="0.25">
      <c r="B37" s="87" t="s">
        <v>146</v>
      </c>
      <c r="C37" s="79">
        <v>289361.28999999998</v>
      </c>
      <c r="D37" s="39">
        <v>701000</v>
      </c>
      <c r="E37" s="39">
        <v>701000</v>
      </c>
      <c r="F37" s="79">
        <v>115976.25</v>
      </c>
      <c r="G37" s="40">
        <f t="shared" si="4"/>
        <v>40.080084658179402</v>
      </c>
      <c r="H37" s="40">
        <f t="shared" si="5"/>
        <v>16.544400855920113</v>
      </c>
    </row>
    <row r="38" spans="2:8" x14ac:dyDescent="0.25">
      <c r="B38" s="87" t="s">
        <v>147</v>
      </c>
      <c r="C38" s="79">
        <v>7861492.3399999999</v>
      </c>
      <c r="D38" s="39">
        <v>27675100</v>
      </c>
      <c r="E38" s="39">
        <v>27675100</v>
      </c>
      <c r="F38" s="79">
        <v>10392285.539999999</v>
      </c>
      <c r="G38" s="40">
        <f t="shared" si="4"/>
        <v>132.19227457772985</v>
      </c>
      <c r="H38" s="40">
        <f t="shared" si="5"/>
        <v>37.55103157712167</v>
      </c>
    </row>
    <row r="39" spans="2:8" x14ac:dyDescent="0.25">
      <c r="B39" s="87" t="s">
        <v>148</v>
      </c>
      <c r="C39" s="79">
        <v>2579703.8199999998</v>
      </c>
      <c r="D39" s="39">
        <v>3767760</v>
      </c>
      <c r="E39" s="39">
        <v>3767760</v>
      </c>
      <c r="F39" s="79">
        <v>3530608.13</v>
      </c>
      <c r="G39" s="40">
        <f t="shared" si="4"/>
        <v>136.86098778579938</v>
      </c>
      <c r="H39" s="40">
        <f t="shared" si="5"/>
        <v>93.705759655604396</v>
      </c>
    </row>
    <row r="40" spans="2:8" s="56" customFormat="1" ht="31.5" x14ac:dyDescent="0.25">
      <c r="B40" s="33" t="s">
        <v>149</v>
      </c>
      <c r="C40" s="89">
        <f>C41</f>
        <v>6086.69</v>
      </c>
      <c r="D40" s="89">
        <f t="shared" ref="D40:F40" si="22">D41</f>
        <v>26550</v>
      </c>
      <c r="E40" s="89">
        <f t="shared" si="22"/>
        <v>26550</v>
      </c>
      <c r="F40" s="89">
        <f t="shared" si="22"/>
        <v>1063.22</v>
      </c>
      <c r="G40" s="36">
        <f t="shared" si="4"/>
        <v>17.467950560978135</v>
      </c>
      <c r="H40" s="36">
        <f t="shared" si="5"/>
        <v>4.0045951035781551</v>
      </c>
    </row>
    <row r="41" spans="2:8" ht="30" x14ac:dyDescent="0.25">
      <c r="B41" s="87" t="s">
        <v>150</v>
      </c>
      <c r="C41" s="79">
        <v>6086.69</v>
      </c>
      <c r="D41" s="39">
        <v>26550</v>
      </c>
      <c r="E41" s="39">
        <v>26550</v>
      </c>
      <c r="F41" s="79">
        <v>1063.22</v>
      </c>
      <c r="G41" s="40">
        <f t="shared" si="4"/>
        <v>17.467950560978135</v>
      </c>
      <c r="H41" s="40">
        <f t="shared" si="5"/>
        <v>4.0045951035781551</v>
      </c>
    </row>
    <row r="42" spans="2:8" ht="31.5" x14ac:dyDescent="0.25">
      <c r="B42" s="33" t="s">
        <v>151</v>
      </c>
      <c r="C42" s="89">
        <f>C43</f>
        <v>120657.1</v>
      </c>
      <c r="D42" s="89">
        <f t="shared" ref="D42:F42" si="23">D43</f>
        <v>0</v>
      </c>
      <c r="E42" s="89">
        <f t="shared" si="23"/>
        <v>0</v>
      </c>
      <c r="F42" s="89">
        <f t="shared" si="23"/>
        <v>0</v>
      </c>
      <c r="G42" s="36">
        <f t="shared" si="4"/>
        <v>0</v>
      </c>
      <c r="H42" s="36" t="s">
        <v>208</v>
      </c>
    </row>
    <row r="43" spans="2:8" ht="30" x14ac:dyDescent="0.25">
      <c r="B43" s="87" t="s">
        <v>152</v>
      </c>
      <c r="C43" s="79">
        <v>120657.1</v>
      </c>
      <c r="D43" s="79">
        <v>0</v>
      </c>
      <c r="E43" s="79">
        <v>0</v>
      </c>
      <c r="F43" s="79">
        <v>0</v>
      </c>
      <c r="G43" s="40">
        <f t="shared" si="4"/>
        <v>0</v>
      </c>
      <c r="H43" s="40" t="s">
        <v>208</v>
      </c>
    </row>
  </sheetData>
  <mergeCells count="2">
    <mergeCell ref="C1:F1"/>
    <mergeCell ref="B3:H3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B1" sqref="B1"/>
    </sheetView>
  </sheetViews>
  <sheetFormatPr defaultRowHeight="15.75" x14ac:dyDescent="0.25"/>
  <cols>
    <col min="1" max="1" width="9.140625" style="11"/>
    <col min="2" max="2" width="37.7109375" style="11" customWidth="1"/>
    <col min="3" max="6" width="25.28515625" style="11" customWidth="1"/>
    <col min="7" max="8" width="15.7109375" style="11" customWidth="1"/>
    <col min="9" max="16384" width="9.140625" style="11"/>
  </cols>
  <sheetData>
    <row r="1" spans="2:8" ht="35.25" customHeight="1" x14ac:dyDescent="0.25">
      <c r="C1" s="137" t="s">
        <v>230</v>
      </c>
      <c r="D1" s="137"/>
      <c r="E1" s="137"/>
      <c r="F1" s="137"/>
      <c r="G1" s="137"/>
    </row>
    <row r="2" spans="2:8" x14ac:dyDescent="0.25">
      <c r="B2" s="10"/>
      <c r="C2" s="10"/>
      <c r="D2" s="10"/>
      <c r="E2" s="10"/>
      <c r="F2" s="30"/>
      <c r="G2" s="30"/>
      <c r="H2" s="30"/>
    </row>
    <row r="3" spans="2:8" ht="15.75" customHeight="1" x14ac:dyDescent="0.25">
      <c r="B3" s="164" t="s">
        <v>42</v>
      </c>
      <c r="C3" s="164"/>
      <c r="D3" s="164"/>
      <c r="E3" s="164"/>
      <c r="F3" s="164"/>
      <c r="G3" s="164"/>
      <c r="H3" s="164"/>
    </row>
    <row r="4" spans="2:8" x14ac:dyDescent="0.25">
      <c r="B4" s="10"/>
      <c r="C4" s="10"/>
      <c r="D4" s="10"/>
      <c r="E4" s="10"/>
      <c r="F4" s="30"/>
      <c r="G4" s="30"/>
      <c r="H4" s="30"/>
    </row>
    <row r="5" spans="2:8" ht="31.5" x14ac:dyDescent="0.25">
      <c r="B5" s="32" t="s">
        <v>8</v>
      </c>
      <c r="C5" s="32" t="s">
        <v>217</v>
      </c>
      <c r="D5" s="32" t="s">
        <v>212</v>
      </c>
      <c r="E5" s="32" t="s">
        <v>213</v>
      </c>
      <c r="F5" s="32" t="s">
        <v>218</v>
      </c>
      <c r="G5" s="32" t="s">
        <v>17</v>
      </c>
      <c r="H5" s="32" t="s">
        <v>44</v>
      </c>
    </row>
    <row r="6" spans="2:8" x14ac:dyDescent="0.25"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 t="s">
        <v>19</v>
      </c>
      <c r="H6" s="32" t="s">
        <v>20</v>
      </c>
    </row>
    <row r="7" spans="2:8" s="56" customFormat="1" ht="15.75" customHeight="1" x14ac:dyDescent="0.25">
      <c r="B7" s="33" t="s">
        <v>35</v>
      </c>
      <c r="C7" s="35">
        <f>C8</f>
        <v>16050611.289999999</v>
      </c>
      <c r="D7" s="35">
        <f t="shared" ref="D7:F7" si="0">D8</f>
        <v>29905330</v>
      </c>
      <c r="E7" s="35">
        <f t="shared" si="0"/>
        <v>29905330</v>
      </c>
      <c r="F7" s="35">
        <f t="shared" si="0"/>
        <v>19211665.170000002</v>
      </c>
      <c r="G7" s="91">
        <f>F7/C7*100</f>
        <v>119.69428966216029</v>
      </c>
      <c r="H7" s="91">
        <f>F7/E7*100</f>
        <v>64.241609004147421</v>
      </c>
    </row>
    <row r="8" spans="2:8" s="56" customFormat="1" ht="15.75" customHeight="1" x14ac:dyDescent="0.25">
      <c r="B8" s="33" t="s">
        <v>154</v>
      </c>
      <c r="C8" s="35">
        <f>C9</f>
        <v>16050611.289999999</v>
      </c>
      <c r="D8" s="35">
        <f t="shared" ref="D8:F8" si="1">D9</f>
        <v>29905330</v>
      </c>
      <c r="E8" s="35">
        <f t="shared" si="1"/>
        <v>29905330</v>
      </c>
      <c r="F8" s="35">
        <f t="shared" si="1"/>
        <v>19211665.170000002</v>
      </c>
      <c r="G8" s="91">
        <f t="shared" ref="G8:G9" si="2">F8/C8*100</f>
        <v>119.69428966216029</v>
      </c>
      <c r="H8" s="91">
        <f t="shared" ref="H8:H9" si="3">F8/E8*100</f>
        <v>64.241609004147421</v>
      </c>
    </row>
    <row r="9" spans="2:8" ht="30" x14ac:dyDescent="0.25">
      <c r="B9" s="48" t="s">
        <v>153</v>
      </c>
      <c r="C9" s="39">
        <v>16050611.289999999</v>
      </c>
      <c r="D9" s="39">
        <v>29905330</v>
      </c>
      <c r="E9" s="39">
        <v>29905330</v>
      </c>
      <c r="F9" s="79">
        <v>19211665.170000002</v>
      </c>
      <c r="G9" s="92">
        <f t="shared" si="2"/>
        <v>119.69428966216029</v>
      </c>
      <c r="H9" s="92">
        <f t="shared" si="3"/>
        <v>64.241609004147421</v>
      </c>
    </row>
  </sheetData>
  <mergeCells count="2">
    <mergeCell ref="B3:H3"/>
    <mergeCell ref="C1:G1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5"/>
  <sheetViews>
    <sheetView workbookViewId="0">
      <selection activeCell="D1" sqref="D1"/>
    </sheetView>
  </sheetViews>
  <sheetFormatPr defaultRowHeight="15.75" x14ac:dyDescent="0.25"/>
  <cols>
    <col min="1" max="1" width="9.140625" style="11"/>
    <col min="2" max="2" width="7.5703125" style="11" bestFit="1" customWidth="1"/>
    <col min="3" max="3" width="8.5703125" style="11" bestFit="1" customWidth="1"/>
    <col min="4" max="4" width="8.42578125" style="11" customWidth="1"/>
    <col min="5" max="5" width="6.42578125" style="11" bestFit="1" customWidth="1"/>
    <col min="6" max="6" width="38.28515625" style="11" customWidth="1"/>
    <col min="7" max="10" width="25.28515625" style="11" customWidth="1"/>
    <col min="11" max="12" width="15.7109375" style="11" customWidth="1"/>
    <col min="13" max="16384" width="9.140625" style="11"/>
  </cols>
  <sheetData>
    <row r="1" spans="2:12" ht="34.5" customHeight="1" x14ac:dyDescent="0.25">
      <c r="F1" s="137" t="s">
        <v>231</v>
      </c>
      <c r="G1" s="137"/>
      <c r="H1" s="137"/>
      <c r="I1" s="137"/>
      <c r="J1" s="137"/>
    </row>
    <row r="2" spans="2:12" ht="18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2:12" ht="18" customHeight="1" x14ac:dyDescent="0.25">
      <c r="B3" s="164" t="s">
        <v>59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15.75" customHeight="1" x14ac:dyDescent="0.25">
      <c r="B4" s="164" t="s">
        <v>38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12" x14ac:dyDescent="0.25">
      <c r="B5" s="10"/>
      <c r="C5" s="10"/>
      <c r="D5" s="10"/>
      <c r="E5" s="10"/>
      <c r="F5" s="10"/>
      <c r="G5" s="10"/>
      <c r="H5" s="10"/>
      <c r="I5" s="10"/>
      <c r="J5" s="30"/>
      <c r="K5" s="30"/>
      <c r="L5" s="30"/>
    </row>
    <row r="6" spans="2:12" ht="47.25" x14ac:dyDescent="0.25">
      <c r="B6" s="161" t="s">
        <v>8</v>
      </c>
      <c r="C6" s="162"/>
      <c r="D6" s="162"/>
      <c r="E6" s="162"/>
      <c r="F6" s="163"/>
      <c r="G6" s="31" t="s">
        <v>215</v>
      </c>
      <c r="H6" s="32" t="s">
        <v>212</v>
      </c>
      <c r="I6" s="31" t="s">
        <v>213</v>
      </c>
      <c r="J6" s="31" t="s">
        <v>219</v>
      </c>
      <c r="K6" s="31" t="s">
        <v>17</v>
      </c>
      <c r="L6" s="31" t="s">
        <v>44</v>
      </c>
    </row>
    <row r="7" spans="2:12" x14ac:dyDescent="0.25">
      <c r="B7" s="161">
        <v>1</v>
      </c>
      <c r="C7" s="162"/>
      <c r="D7" s="162"/>
      <c r="E7" s="162"/>
      <c r="F7" s="163"/>
      <c r="G7" s="31">
        <v>2</v>
      </c>
      <c r="H7" s="31">
        <v>3</v>
      </c>
      <c r="I7" s="31">
        <v>4</v>
      </c>
      <c r="J7" s="31">
        <v>5</v>
      </c>
      <c r="K7" s="31" t="s">
        <v>19</v>
      </c>
      <c r="L7" s="31" t="s">
        <v>20</v>
      </c>
    </row>
    <row r="8" spans="2:12" s="56" customFormat="1" ht="31.5" x14ac:dyDescent="0.25">
      <c r="B8" s="33">
        <v>8</v>
      </c>
      <c r="C8" s="33"/>
      <c r="D8" s="33"/>
      <c r="E8" s="33"/>
      <c r="F8" s="33" t="s">
        <v>10</v>
      </c>
      <c r="G8" s="35">
        <f>G9</f>
        <v>120657.1</v>
      </c>
      <c r="H8" s="35">
        <f t="shared" ref="H8:J8" si="0">H9</f>
        <v>0</v>
      </c>
      <c r="I8" s="35">
        <f t="shared" si="0"/>
        <v>0</v>
      </c>
      <c r="J8" s="35">
        <f t="shared" si="0"/>
        <v>0</v>
      </c>
      <c r="K8" s="36">
        <f>J8/G8*100</f>
        <v>0</v>
      </c>
      <c r="L8" s="36" t="s">
        <v>208</v>
      </c>
    </row>
    <row r="9" spans="2:12" x14ac:dyDescent="0.25">
      <c r="B9" s="33"/>
      <c r="C9" s="37">
        <v>84</v>
      </c>
      <c r="D9" s="37"/>
      <c r="E9" s="37"/>
      <c r="F9" s="37" t="s">
        <v>15</v>
      </c>
      <c r="G9" s="39">
        <f>G10</f>
        <v>120657.1</v>
      </c>
      <c r="H9" s="39">
        <f t="shared" ref="H9:J10" si="1">H10</f>
        <v>0</v>
      </c>
      <c r="I9" s="39">
        <f t="shared" si="1"/>
        <v>0</v>
      </c>
      <c r="J9" s="39">
        <f t="shared" si="1"/>
        <v>0</v>
      </c>
      <c r="K9" s="36" t="s">
        <v>208</v>
      </c>
      <c r="L9" s="36" t="s">
        <v>208</v>
      </c>
    </row>
    <row r="10" spans="2:12" x14ac:dyDescent="0.25">
      <c r="B10" s="46"/>
      <c r="C10" s="46"/>
      <c r="D10" s="46">
        <v>844</v>
      </c>
      <c r="E10" s="46"/>
      <c r="F10" s="57" t="s">
        <v>162</v>
      </c>
      <c r="G10" s="39">
        <f>G11</f>
        <v>120657.1</v>
      </c>
      <c r="H10" s="39">
        <f t="shared" si="1"/>
        <v>0</v>
      </c>
      <c r="I10" s="39">
        <f t="shared" si="1"/>
        <v>0</v>
      </c>
      <c r="J10" s="39">
        <f t="shared" si="1"/>
        <v>0</v>
      </c>
      <c r="K10" s="36" t="s">
        <v>208</v>
      </c>
      <c r="L10" s="36" t="s">
        <v>208</v>
      </c>
    </row>
    <row r="11" spans="2:12" x14ac:dyDescent="0.25">
      <c r="B11" s="46"/>
      <c r="C11" s="46"/>
      <c r="D11" s="46"/>
      <c r="E11" s="46">
        <v>8443</v>
      </c>
      <c r="F11" s="57" t="s">
        <v>162</v>
      </c>
      <c r="G11" s="39">
        <v>120657.1</v>
      </c>
      <c r="H11" s="39">
        <v>0</v>
      </c>
      <c r="I11" s="39">
        <v>0</v>
      </c>
      <c r="J11" s="79">
        <v>0</v>
      </c>
      <c r="K11" s="36" t="s">
        <v>208</v>
      </c>
      <c r="L11" s="36" t="s">
        <v>208</v>
      </c>
    </row>
    <row r="12" spans="2:12" s="56" customFormat="1" ht="31.5" x14ac:dyDescent="0.25">
      <c r="B12" s="68">
        <v>5</v>
      </c>
      <c r="C12" s="68"/>
      <c r="D12" s="68"/>
      <c r="E12" s="68"/>
      <c r="F12" s="70" t="s">
        <v>11</v>
      </c>
      <c r="G12" s="35">
        <f>G13</f>
        <v>186686.7</v>
      </c>
      <c r="H12" s="35">
        <f t="shared" ref="H12:J14" si="2">H13</f>
        <v>0</v>
      </c>
      <c r="I12" s="35">
        <f t="shared" si="2"/>
        <v>0</v>
      </c>
      <c r="J12" s="35">
        <f t="shared" si="2"/>
        <v>0</v>
      </c>
      <c r="K12" s="36">
        <f t="shared" ref="K12:K15" si="3">J12/G12*100</f>
        <v>0</v>
      </c>
      <c r="L12" s="36" t="s">
        <v>208</v>
      </c>
    </row>
    <row r="13" spans="2:12" ht="30" x14ac:dyDescent="0.25">
      <c r="B13" s="37"/>
      <c r="C13" s="37">
        <v>54</v>
      </c>
      <c r="D13" s="37"/>
      <c r="E13" s="37"/>
      <c r="F13" s="71" t="s">
        <v>16</v>
      </c>
      <c r="G13" s="39">
        <f>G14</f>
        <v>186686.7</v>
      </c>
      <c r="H13" s="39">
        <f t="shared" si="2"/>
        <v>0</v>
      </c>
      <c r="I13" s="39">
        <f t="shared" si="2"/>
        <v>0</v>
      </c>
      <c r="J13" s="39">
        <f t="shared" si="2"/>
        <v>0</v>
      </c>
      <c r="K13" s="36">
        <f t="shared" si="3"/>
        <v>0</v>
      </c>
      <c r="L13" s="36" t="s">
        <v>208</v>
      </c>
    </row>
    <row r="14" spans="2:12" ht="45" x14ac:dyDescent="0.25">
      <c r="B14" s="37"/>
      <c r="C14" s="37"/>
      <c r="D14" s="37">
        <v>544</v>
      </c>
      <c r="E14" s="57"/>
      <c r="F14" s="57" t="s">
        <v>155</v>
      </c>
      <c r="G14" s="39">
        <f>G15</f>
        <v>186686.7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6">
        <f t="shared" si="3"/>
        <v>0</v>
      </c>
      <c r="L14" s="36" t="s">
        <v>208</v>
      </c>
    </row>
    <row r="15" spans="2:12" ht="45" x14ac:dyDescent="0.25">
      <c r="B15" s="37"/>
      <c r="C15" s="37"/>
      <c r="D15" s="37"/>
      <c r="E15" s="57">
        <v>5443</v>
      </c>
      <c r="F15" s="57" t="s">
        <v>156</v>
      </c>
      <c r="G15" s="39">
        <v>186686.7</v>
      </c>
      <c r="H15" s="39">
        <v>0</v>
      </c>
      <c r="I15" s="88">
        <v>0</v>
      </c>
      <c r="J15" s="79">
        <v>0</v>
      </c>
      <c r="K15" s="36">
        <f t="shared" si="3"/>
        <v>0</v>
      </c>
      <c r="L15" s="36" t="s">
        <v>208</v>
      </c>
    </row>
  </sheetData>
  <mergeCells count="5">
    <mergeCell ref="B6:F6"/>
    <mergeCell ref="B3:L3"/>
    <mergeCell ref="B4:L4"/>
    <mergeCell ref="B7:F7"/>
    <mergeCell ref="F1:J1"/>
  </mergeCells>
  <pageMargins left="0.7" right="0.7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5"/>
  <sheetViews>
    <sheetView workbookViewId="0">
      <selection activeCell="B1" sqref="B1"/>
    </sheetView>
  </sheetViews>
  <sheetFormatPr defaultRowHeight="15.75" x14ac:dyDescent="0.25"/>
  <cols>
    <col min="1" max="1" width="9.140625" style="11"/>
    <col min="2" max="2" width="37.7109375" style="11" customWidth="1"/>
    <col min="3" max="6" width="25.28515625" style="11" customWidth="1"/>
    <col min="7" max="8" width="15.7109375" style="11" customWidth="1"/>
    <col min="9" max="16384" width="9.140625" style="11"/>
  </cols>
  <sheetData>
    <row r="1" spans="2:8" ht="38.25" customHeight="1" x14ac:dyDescent="0.25">
      <c r="C1" s="137" t="s">
        <v>227</v>
      </c>
      <c r="D1" s="137"/>
      <c r="E1" s="137"/>
      <c r="F1" s="137"/>
      <c r="G1" s="137"/>
    </row>
    <row r="2" spans="2:8" x14ac:dyDescent="0.25">
      <c r="B2" s="10"/>
      <c r="C2" s="10"/>
      <c r="D2" s="10"/>
      <c r="E2" s="10"/>
      <c r="F2" s="30"/>
      <c r="G2" s="30"/>
      <c r="H2" s="30"/>
    </row>
    <row r="3" spans="2:8" ht="15.75" customHeight="1" x14ac:dyDescent="0.25">
      <c r="B3" s="164" t="s">
        <v>39</v>
      </c>
      <c r="C3" s="164"/>
      <c r="D3" s="164"/>
      <c r="E3" s="164"/>
      <c r="F3" s="164"/>
      <c r="G3" s="164"/>
      <c r="H3" s="164"/>
    </row>
    <row r="4" spans="2:8" x14ac:dyDescent="0.25">
      <c r="B4" s="10"/>
      <c r="C4" s="10"/>
      <c r="D4" s="10"/>
      <c r="E4" s="10"/>
      <c r="F4" s="30"/>
      <c r="G4" s="30"/>
      <c r="H4" s="30"/>
    </row>
    <row r="5" spans="2:8" ht="47.25" x14ac:dyDescent="0.25">
      <c r="B5" s="32" t="s">
        <v>8</v>
      </c>
      <c r="C5" s="32" t="s">
        <v>215</v>
      </c>
      <c r="D5" s="32" t="s">
        <v>212</v>
      </c>
      <c r="E5" s="32" t="s">
        <v>213</v>
      </c>
      <c r="F5" s="32" t="s">
        <v>219</v>
      </c>
      <c r="G5" s="32" t="s">
        <v>17</v>
      </c>
      <c r="H5" s="32" t="s">
        <v>44</v>
      </c>
    </row>
    <row r="6" spans="2:8" x14ac:dyDescent="0.25"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 t="s">
        <v>19</v>
      </c>
      <c r="H6" s="32" t="s">
        <v>20</v>
      </c>
    </row>
    <row r="7" spans="2:8" s="56" customFormat="1" x14ac:dyDescent="0.25">
      <c r="B7" s="33" t="s">
        <v>40</v>
      </c>
      <c r="C7" s="35">
        <f>C8</f>
        <v>120657.1</v>
      </c>
      <c r="D7" s="35">
        <f t="shared" ref="D7:F7" si="0">D8</f>
        <v>0</v>
      </c>
      <c r="E7" s="35">
        <f t="shared" si="0"/>
        <v>0</v>
      </c>
      <c r="F7" s="35">
        <f t="shared" si="0"/>
        <v>0</v>
      </c>
      <c r="G7" s="36">
        <f>F7/C7*100</f>
        <v>0</v>
      </c>
      <c r="H7" s="36" t="s">
        <v>208</v>
      </c>
    </row>
    <row r="8" spans="2:8" s="56" customFormat="1" ht="31.5" x14ac:dyDescent="0.25">
      <c r="B8" s="33" t="s">
        <v>151</v>
      </c>
      <c r="C8" s="35">
        <f>C9</f>
        <v>120657.1</v>
      </c>
      <c r="D8" s="35">
        <f t="shared" ref="D8:F8" si="1">D9</f>
        <v>0</v>
      </c>
      <c r="E8" s="35">
        <f t="shared" si="1"/>
        <v>0</v>
      </c>
      <c r="F8" s="35">
        <f t="shared" si="1"/>
        <v>0</v>
      </c>
      <c r="G8" s="36">
        <f t="shared" ref="G8:G13" si="2">F8/C8*100</f>
        <v>0</v>
      </c>
      <c r="H8" s="36" t="s">
        <v>208</v>
      </c>
    </row>
    <row r="9" spans="2:8" ht="30" x14ac:dyDescent="0.25">
      <c r="B9" s="85" t="s">
        <v>152</v>
      </c>
      <c r="C9" s="39">
        <v>120657.1</v>
      </c>
      <c r="D9" s="39">
        <v>0</v>
      </c>
      <c r="E9" s="39">
        <v>0</v>
      </c>
      <c r="F9" s="79">
        <v>0</v>
      </c>
      <c r="G9" s="36">
        <f t="shared" si="2"/>
        <v>0</v>
      </c>
      <c r="H9" s="36" t="s">
        <v>208</v>
      </c>
    </row>
    <row r="10" spans="2:8" x14ac:dyDescent="0.25">
      <c r="B10" s="87"/>
      <c r="C10" s="39"/>
      <c r="D10" s="39"/>
      <c r="E10" s="88"/>
      <c r="F10" s="79"/>
      <c r="G10" s="36"/>
      <c r="H10" s="36"/>
    </row>
    <row r="11" spans="2:8" s="56" customFormat="1" ht="15.75" customHeight="1" x14ac:dyDescent="0.25">
      <c r="B11" s="33" t="s">
        <v>41</v>
      </c>
      <c r="C11" s="35">
        <f>C12+C14</f>
        <v>186686.7</v>
      </c>
      <c r="D11" s="35">
        <f>D12+D14</f>
        <v>0</v>
      </c>
      <c r="E11" s="35">
        <f>E12+E14</f>
        <v>0</v>
      </c>
      <c r="F11" s="35">
        <f>F12+F14</f>
        <v>0</v>
      </c>
      <c r="G11" s="36">
        <f t="shared" si="2"/>
        <v>0</v>
      </c>
      <c r="H11" s="36" t="s">
        <v>208</v>
      </c>
    </row>
    <row r="12" spans="2:8" s="56" customFormat="1" ht="15.75" customHeight="1" x14ac:dyDescent="0.25">
      <c r="B12" s="33" t="s">
        <v>34</v>
      </c>
      <c r="C12" s="35">
        <f>C13</f>
        <v>66029.600000000006</v>
      </c>
      <c r="D12" s="35">
        <f t="shared" ref="D12:F12" si="3">D13</f>
        <v>0</v>
      </c>
      <c r="E12" s="35">
        <f t="shared" si="3"/>
        <v>0</v>
      </c>
      <c r="F12" s="35">
        <f t="shared" si="3"/>
        <v>0</v>
      </c>
      <c r="G12" s="36">
        <f t="shared" si="2"/>
        <v>0</v>
      </c>
      <c r="H12" s="36" t="s">
        <v>208</v>
      </c>
    </row>
    <row r="13" spans="2:8" x14ac:dyDescent="0.25">
      <c r="B13" s="85" t="s">
        <v>140</v>
      </c>
      <c r="C13" s="39">
        <v>66029.600000000006</v>
      </c>
      <c r="D13" s="39">
        <v>0</v>
      </c>
      <c r="E13" s="39">
        <v>0</v>
      </c>
      <c r="F13" s="79">
        <v>0</v>
      </c>
      <c r="G13" s="36">
        <f t="shared" si="2"/>
        <v>0</v>
      </c>
      <c r="H13" s="36" t="s">
        <v>208</v>
      </c>
    </row>
    <row r="14" spans="2:8" ht="31.5" x14ac:dyDescent="0.25">
      <c r="B14" s="33" t="s">
        <v>151</v>
      </c>
      <c r="C14" s="35">
        <f>C15</f>
        <v>120657.1</v>
      </c>
      <c r="D14" s="35">
        <f t="shared" ref="D14:F14" si="4">D15</f>
        <v>0</v>
      </c>
      <c r="E14" s="35">
        <f t="shared" si="4"/>
        <v>0</v>
      </c>
      <c r="F14" s="35">
        <f t="shared" si="4"/>
        <v>0</v>
      </c>
      <c r="G14" s="36" t="s">
        <v>208</v>
      </c>
      <c r="H14" s="36" t="s">
        <v>208</v>
      </c>
    </row>
    <row r="15" spans="2:8" x14ac:dyDescent="0.25">
      <c r="B15" s="85" t="s">
        <v>157</v>
      </c>
      <c r="C15" s="39">
        <v>120657.1</v>
      </c>
      <c r="D15" s="39">
        <v>0</v>
      </c>
      <c r="E15" s="39">
        <v>0</v>
      </c>
      <c r="F15" s="79">
        <v>0</v>
      </c>
      <c r="G15" s="36" t="s">
        <v>208</v>
      </c>
      <c r="H15" s="36" t="s">
        <v>208</v>
      </c>
    </row>
  </sheetData>
  <mergeCells count="2">
    <mergeCell ref="B3:H3"/>
    <mergeCell ref="C1:G1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CF4D-4A1D-4147-9A06-9ABBEA62D100}">
  <sheetPr>
    <pageSetUpPr fitToPage="1"/>
  </sheetPr>
  <dimension ref="B1:J161"/>
  <sheetViews>
    <sheetView tabSelected="1" topLeftCell="A148" workbookViewId="0">
      <selection activeCell="F164" sqref="F164"/>
    </sheetView>
  </sheetViews>
  <sheetFormatPr defaultRowHeight="15.75" x14ac:dyDescent="0.25"/>
  <cols>
    <col min="1" max="1" width="9.140625" style="11"/>
    <col min="2" max="2" width="10.140625" style="11" customWidth="1"/>
    <col min="3" max="3" width="8.42578125" style="11" bestFit="1" customWidth="1"/>
    <col min="4" max="4" width="13.28515625" style="11" customWidth="1"/>
    <col min="5" max="5" width="54.85546875" style="11" customWidth="1"/>
    <col min="6" max="7" width="25.28515625" style="11" customWidth="1"/>
    <col min="8" max="8" width="25.28515625" style="64" customWidth="1"/>
    <col min="9" max="9" width="15.7109375" style="93" customWidth="1"/>
    <col min="10" max="16384" width="9.140625" style="11"/>
  </cols>
  <sheetData>
    <row r="1" spans="2:9" ht="33" customHeight="1" x14ac:dyDescent="0.25">
      <c r="D1" s="164" t="s">
        <v>228</v>
      </c>
      <c r="E1" s="164"/>
      <c r="F1" s="164"/>
      <c r="G1" s="164"/>
      <c r="H1" s="164"/>
    </row>
    <row r="2" spans="2:9" x14ac:dyDescent="0.25">
      <c r="B2" s="10"/>
      <c r="C2" s="10"/>
      <c r="D2" s="10"/>
      <c r="E2" s="10"/>
      <c r="F2" s="10"/>
      <c r="G2" s="10"/>
      <c r="H2" s="127"/>
      <c r="I2" s="94"/>
    </row>
    <row r="3" spans="2:9" ht="18" customHeight="1" x14ac:dyDescent="0.25">
      <c r="B3" s="164" t="s">
        <v>12</v>
      </c>
      <c r="C3" s="183"/>
      <c r="D3" s="183"/>
      <c r="E3" s="183"/>
      <c r="F3" s="183"/>
      <c r="G3" s="183"/>
      <c r="H3" s="183"/>
      <c r="I3" s="183"/>
    </row>
    <row r="4" spans="2:9" x14ac:dyDescent="0.25">
      <c r="B4" s="10"/>
      <c r="C4" s="10"/>
      <c r="D4" s="10"/>
      <c r="E4" s="10"/>
      <c r="F4" s="10"/>
      <c r="G4" s="10"/>
      <c r="H4" s="127"/>
      <c r="I4" s="94"/>
    </row>
    <row r="5" spans="2:9" x14ac:dyDescent="0.25">
      <c r="B5" s="184" t="s">
        <v>60</v>
      </c>
      <c r="C5" s="184"/>
      <c r="D5" s="184"/>
      <c r="E5" s="184"/>
      <c r="F5" s="184"/>
      <c r="G5" s="184"/>
      <c r="H5" s="184"/>
      <c r="I5" s="184"/>
    </row>
    <row r="6" spans="2:9" x14ac:dyDescent="0.25">
      <c r="B6" s="10"/>
      <c r="C6" s="10"/>
      <c r="D6" s="10"/>
      <c r="E6" s="10"/>
      <c r="F6" s="10"/>
      <c r="G6" s="10"/>
      <c r="H6" s="127"/>
      <c r="I6" s="94"/>
    </row>
    <row r="7" spans="2:9" ht="31.5" x14ac:dyDescent="0.25">
      <c r="B7" s="161" t="s">
        <v>183</v>
      </c>
      <c r="C7" s="162"/>
      <c r="D7" s="162"/>
      <c r="E7" s="163"/>
      <c r="F7" s="32" t="s">
        <v>212</v>
      </c>
      <c r="G7" s="32" t="s">
        <v>213</v>
      </c>
      <c r="H7" s="65" t="s">
        <v>220</v>
      </c>
      <c r="I7" s="95" t="s">
        <v>44</v>
      </c>
    </row>
    <row r="8" spans="2:9" ht="15.75" customHeight="1" x14ac:dyDescent="0.25">
      <c r="B8" s="161">
        <v>1</v>
      </c>
      <c r="C8" s="162"/>
      <c r="D8" s="162"/>
      <c r="E8" s="163"/>
      <c r="F8" s="32">
        <v>2</v>
      </c>
      <c r="G8" s="32">
        <v>3</v>
      </c>
      <c r="H8" s="65">
        <v>4</v>
      </c>
      <c r="I8" s="95" t="s">
        <v>43</v>
      </c>
    </row>
    <row r="9" spans="2:9" ht="15.75" customHeight="1" x14ac:dyDescent="0.25">
      <c r="B9" s="142" t="s">
        <v>198</v>
      </c>
      <c r="C9" s="143"/>
      <c r="D9" s="143"/>
      <c r="E9" s="144"/>
      <c r="F9" s="96">
        <f>F21+F155</f>
        <v>0</v>
      </c>
      <c r="G9" s="96">
        <f>G21+G155</f>
        <v>0</v>
      </c>
      <c r="H9" s="96">
        <f>H21+H155</f>
        <v>1644288.9</v>
      </c>
      <c r="I9" s="97" t="s">
        <v>208</v>
      </c>
    </row>
    <row r="10" spans="2:9" ht="15.75" customHeight="1" x14ac:dyDescent="0.25">
      <c r="B10" s="142" t="s">
        <v>199</v>
      </c>
      <c r="C10" s="143"/>
      <c r="D10" s="143"/>
      <c r="E10" s="144"/>
      <c r="F10" s="96">
        <f>F141</f>
        <v>500000</v>
      </c>
      <c r="G10" s="96">
        <f>G141</f>
        <v>500000</v>
      </c>
      <c r="H10" s="96">
        <f>H141</f>
        <v>132714.02000000002</v>
      </c>
      <c r="I10" s="97">
        <f t="shared" ref="I10:I70" si="0">H10/G10*100</f>
        <v>26.542804000000004</v>
      </c>
    </row>
    <row r="11" spans="2:9" ht="15.75" customHeight="1" x14ac:dyDescent="0.25">
      <c r="B11" s="142" t="s">
        <v>200</v>
      </c>
      <c r="C11" s="143"/>
      <c r="D11" s="143"/>
      <c r="E11" s="144"/>
      <c r="F11" s="96">
        <f>F26</f>
        <v>78270</v>
      </c>
      <c r="G11" s="96">
        <f>G26</f>
        <v>78270</v>
      </c>
      <c r="H11" s="96">
        <f>H26</f>
        <v>3258</v>
      </c>
      <c r="I11" s="97">
        <f t="shared" si="0"/>
        <v>4.1625143733231127</v>
      </c>
    </row>
    <row r="12" spans="2:9" ht="15.75" customHeight="1" x14ac:dyDescent="0.25">
      <c r="B12" s="142" t="s">
        <v>201</v>
      </c>
      <c r="C12" s="143"/>
      <c r="D12" s="143"/>
      <c r="E12" s="144"/>
      <c r="F12" s="96">
        <f>F37</f>
        <v>3187260</v>
      </c>
      <c r="G12" s="96">
        <f>G37</f>
        <v>3187260</v>
      </c>
      <c r="H12" s="96">
        <f>H37</f>
        <v>1786557.33</v>
      </c>
      <c r="I12" s="97">
        <f t="shared" si="0"/>
        <v>56.053077878804991</v>
      </c>
    </row>
    <row r="13" spans="2:9" ht="15.75" customHeight="1" x14ac:dyDescent="0.25">
      <c r="B13" s="142" t="s">
        <v>202</v>
      </c>
      <c r="C13" s="143"/>
      <c r="D13" s="143"/>
      <c r="E13" s="144"/>
      <c r="F13" s="96">
        <f>F79</f>
        <v>2610390</v>
      </c>
      <c r="G13" s="96">
        <f>G79</f>
        <v>2610390</v>
      </c>
      <c r="H13" s="96">
        <f>H79</f>
        <v>1604913.78</v>
      </c>
      <c r="I13" s="97">
        <f t="shared" si="0"/>
        <v>61.481762495259332</v>
      </c>
    </row>
    <row r="14" spans="2:9" ht="15.75" customHeight="1" x14ac:dyDescent="0.25">
      <c r="B14" s="142" t="s">
        <v>203</v>
      </c>
      <c r="C14" s="143"/>
      <c r="D14" s="143"/>
      <c r="E14" s="144"/>
      <c r="F14" s="96">
        <f>F99</f>
        <v>701000</v>
      </c>
      <c r="G14" s="96">
        <f>G99</f>
        <v>701000</v>
      </c>
      <c r="H14" s="96">
        <f>H99</f>
        <v>115976.25</v>
      </c>
      <c r="I14" s="97">
        <f t="shared" si="0"/>
        <v>16.544400855920113</v>
      </c>
    </row>
    <row r="15" spans="2:9" ht="15.75" customHeight="1" x14ac:dyDescent="0.25">
      <c r="B15" s="142" t="s">
        <v>204</v>
      </c>
      <c r="C15" s="143"/>
      <c r="D15" s="143"/>
      <c r="E15" s="144"/>
      <c r="F15" s="96">
        <f>F106</f>
        <v>27675100</v>
      </c>
      <c r="G15" s="96">
        <f>G106</f>
        <v>27675100</v>
      </c>
      <c r="H15" s="96">
        <f>H106</f>
        <v>10392285.540000001</v>
      </c>
      <c r="I15" s="97">
        <f t="shared" si="0"/>
        <v>37.551031577121677</v>
      </c>
    </row>
    <row r="16" spans="2:9" ht="15.75" customHeight="1" x14ac:dyDescent="0.25">
      <c r="B16" s="142" t="s">
        <v>205</v>
      </c>
      <c r="C16" s="143"/>
      <c r="D16" s="143"/>
      <c r="E16" s="144"/>
      <c r="F16" s="96">
        <f>F120</f>
        <v>3767760</v>
      </c>
      <c r="G16" s="96">
        <f>G120</f>
        <v>3767760</v>
      </c>
      <c r="H16" s="96">
        <f>H120</f>
        <v>3530608.13</v>
      </c>
      <c r="I16" s="97">
        <f t="shared" si="0"/>
        <v>93.705759655604396</v>
      </c>
    </row>
    <row r="17" spans="2:10" ht="15.75" customHeight="1" x14ac:dyDescent="0.25">
      <c r="B17" s="142" t="s">
        <v>206</v>
      </c>
      <c r="C17" s="143"/>
      <c r="D17" s="143"/>
      <c r="E17" s="144"/>
      <c r="F17" s="96">
        <f>F134</f>
        <v>26550</v>
      </c>
      <c r="G17" s="96">
        <f>G134</f>
        <v>26550</v>
      </c>
      <c r="H17" s="96">
        <f>H134</f>
        <v>1063.22</v>
      </c>
      <c r="I17" s="97">
        <f t="shared" si="0"/>
        <v>4.0045951035781551</v>
      </c>
    </row>
    <row r="18" spans="2:10" ht="15.75" customHeight="1" x14ac:dyDescent="0.25">
      <c r="B18" s="142" t="s">
        <v>207</v>
      </c>
      <c r="C18" s="143"/>
      <c r="D18" s="143"/>
      <c r="E18" s="144"/>
      <c r="F18" s="96">
        <f>SUM(F9:F17)</f>
        <v>38546330</v>
      </c>
      <c r="G18" s="96">
        <f>SUM(G9:G17)</f>
        <v>38546330</v>
      </c>
      <c r="H18" s="96">
        <f>SUM(H9:H17)</f>
        <v>19211665.169999998</v>
      </c>
      <c r="I18" s="97">
        <f t="shared" si="0"/>
        <v>49.840452177937557</v>
      </c>
    </row>
    <row r="19" spans="2:10" s="100" customFormat="1" ht="30" customHeight="1" x14ac:dyDescent="0.25">
      <c r="B19" s="168" t="s">
        <v>164</v>
      </c>
      <c r="C19" s="169"/>
      <c r="D19" s="170"/>
      <c r="E19" s="98" t="s">
        <v>174</v>
      </c>
      <c r="F19" s="35">
        <f>F20</f>
        <v>38046330</v>
      </c>
      <c r="G19" s="35">
        <f>G20</f>
        <v>38046330</v>
      </c>
      <c r="H19" s="128">
        <f t="shared" ref="H19" si="1">H20</f>
        <v>19072874.399999999</v>
      </c>
      <c r="I19" s="99">
        <f t="shared" si="0"/>
        <v>50.13065491467902</v>
      </c>
    </row>
    <row r="20" spans="2:10" s="100" customFormat="1" ht="30" customHeight="1" x14ac:dyDescent="0.25">
      <c r="B20" s="168" t="s">
        <v>165</v>
      </c>
      <c r="C20" s="169"/>
      <c r="D20" s="170"/>
      <c r="E20" s="98" t="s">
        <v>175</v>
      </c>
      <c r="F20" s="35">
        <f>F21+F26+F37+F79+F99+F106+F120+F134</f>
        <v>38046330</v>
      </c>
      <c r="G20" s="35">
        <f t="shared" ref="G20:H20" si="2">G21+G26+G37+G79+G99+G106+G120+G134</f>
        <v>38046330</v>
      </c>
      <c r="H20" s="35">
        <f t="shared" si="2"/>
        <v>19072874.399999999</v>
      </c>
      <c r="I20" s="99">
        <f t="shared" si="0"/>
        <v>50.13065491467902</v>
      </c>
    </row>
    <row r="21" spans="2:10" s="100" customFormat="1" ht="20.100000000000001" customHeight="1" x14ac:dyDescent="0.2">
      <c r="B21" s="179" t="s">
        <v>166</v>
      </c>
      <c r="C21" s="180"/>
      <c r="D21" s="181"/>
      <c r="E21" s="102" t="s">
        <v>176</v>
      </c>
      <c r="F21" s="103">
        <f t="shared" ref="F21:H22" si="3">F22</f>
        <v>0</v>
      </c>
      <c r="G21" s="103">
        <f t="shared" si="3"/>
        <v>0</v>
      </c>
      <c r="H21" s="103">
        <f t="shared" si="3"/>
        <v>1638212.15</v>
      </c>
      <c r="I21" s="104" t="s">
        <v>208</v>
      </c>
    </row>
    <row r="22" spans="2:10" s="100" customFormat="1" ht="20.100000000000001" customHeight="1" x14ac:dyDescent="0.25">
      <c r="B22" s="168">
        <v>4</v>
      </c>
      <c r="C22" s="169"/>
      <c r="D22" s="170"/>
      <c r="E22" s="98" t="s">
        <v>6</v>
      </c>
      <c r="F22" s="35">
        <f>F23</f>
        <v>0</v>
      </c>
      <c r="G22" s="35">
        <f t="shared" si="3"/>
        <v>0</v>
      </c>
      <c r="H22" s="21">
        <f t="shared" si="3"/>
        <v>1638212.15</v>
      </c>
      <c r="I22" s="105" t="s">
        <v>208</v>
      </c>
    </row>
    <row r="23" spans="2:10" s="100" customFormat="1" ht="20.100000000000001" customHeight="1" x14ac:dyDescent="0.25">
      <c r="B23" s="106">
        <v>45</v>
      </c>
      <c r="C23" s="107"/>
      <c r="D23" s="108"/>
      <c r="E23" s="37" t="s">
        <v>138</v>
      </c>
      <c r="F23" s="39">
        <f>F24+F25</f>
        <v>0</v>
      </c>
      <c r="G23" s="39">
        <f t="shared" ref="G23:H23" si="4">G24+G25</f>
        <v>0</v>
      </c>
      <c r="H23" s="39">
        <f t="shared" si="4"/>
        <v>1638212.15</v>
      </c>
      <c r="I23" s="105" t="s">
        <v>208</v>
      </c>
    </row>
    <row r="24" spans="2:10" s="100" customFormat="1" ht="20.100000000000001" customHeight="1" x14ac:dyDescent="0.25">
      <c r="B24" s="106">
        <v>4511</v>
      </c>
      <c r="C24" s="107"/>
      <c r="D24" s="108"/>
      <c r="E24" s="134" t="s">
        <v>190</v>
      </c>
      <c r="F24" s="126"/>
      <c r="G24" s="126"/>
      <c r="H24" s="126">
        <v>1630543.23</v>
      </c>
      <c r="I24" s="105"/>
      <c r="J24" s="125"/>
    </row>
    <row r="25" spans="2:10" s="100" customFormat="1" ht="20.100000000000001" customHeight="1" x14ac:dyDescent="0.25">
      <c r="B25" s="106">
        <v>4521</v>
      </c>
      <c r="C25" s="107"/>
      <c r="D25" s="108"/>
      <c r="E25" s="125" t="s">
        <v>161</v>
      </c>
      <c r="F25" s="126"/>
      <c r="G25" s="126"/>
      <c r="H25" s="126">
        <v>7668.92</v>
      </c>
      <c r="I25" s="105"/>
      <c r="J25" s="125"/>
    </row>
    <row r="26" spans="2:10" s="100" customFormat="1" ht="20.100000000000001" customHeight="1" x14ac:dyDescent="0.2">
      <c r="B26" s="179" t="s">
        <v>167</v>
      </c>
      <c r="C26" s="180"/>
      <c r="D26" s="181"/>
      <c r="E26" s="102" t="s">
        <v>177</v>
      </c>
      <c r="F26" s="103">
        <f>F27+F32</f>
        <v>78270</v>
      </c>
      <c r="G26" s="103">
        <f>G27+G32</f>
        <v>78270</v>
      </c>
      <c r="H26" s="103">
        <f>H27+H32</f>
        <v>3258</v>
      </c>
      <c r="I26" s="109">
        <f t="shared" si="0"/>
        <v>4.1625143733231127</v>
      </c>
    </row>
    <row r="27" spans="2:10" s="100" customFormat="1" ht="20.100000000000001" customHeight="1" x14ac:dyDescent="0.25">
      <c r="B27" s="168">
        <v>3</v>
      </c>
      <c r="C27" s="169"/>
      <c r="D27" s="170"/>
      <c r="E27" s="98" t="s">
        <v>4</v>
      </c>
      <c r="F27" s="110">
        <f>F28</f>
        <v>65000</v>
      </c>
      <c r="G27" s="110">
        <f>G28</f>
        <v>65000</v>
      </c>
      <c r="H27" s="129">
        <f>H28</f>
        <v>0</v>
      </c>
      <c r="I27" s="99">
        <f t="shared" si="0"/>
        <v>0</v>
      </c>
    </row>
    <row r="28" spans="2:10" s="100" customFormat="1" ht="20.100000000000001" customHeight="1" x14ac:dyDescent="0.2">
      <c r="B28" s="171">
        <v>32</v>
      </c>
      <c r="C28" s="172"/>
      <c r="D28" s="173"/>
      <c r="E28" s="111" t="s">
        <v>14</v>
      </c>
      <c r="F28" s="39">
        <v>65000</v>
      </c>
      <c r="G28" s="39">
        <v>65000</v>
      </c>
      <c r="H28" s="122">
        <f t="shared" ref="H28" si="5">H29+H30+H31</f>
        <v>0</v>
      </c>
      <c r="I28" s="112">
        <f t="shared" si="0"/>
        <v>0</v>
      </c>
    </row>
    <row r="29" spans="2:10" s="100" customFormat="1" ht="20.100000000000001" customHeight="1" x14ac:dyDescent="0.2">
      <c r="B29" s="106">
        <v>3211</v>
      </c>
      <c r="C29" s="107"/>
      <c r="D29" s="108"/>
      <c r="E29" s="111" t="s">
        <v>30</v>
      </c>
      <c r="F29" s="39"/>
      <c r="G29" s="39"/>
      <c r="H29" s="130">
        <v>0</v>
      </c>
      <c r="I29" s="112"/>
    </row>
    <row r="30" spans="2:10" s="100" customFormat="1" ht="20.100000000000001" customHeight="1" x14ac:dyDescent="0.2">
      <c r="B30" s="106">
        <v>3213</v>
      </c>
      <c r="C30" s="107"/>
      <c r="D30" s="108"/>
      <c r="E30" s="111" t="s">
        <v>92</v>
      </c>
      <c r="F30" s="39"/>
      <c r="G30" s="39"/>
      <c r="H30" s="130">
        <v>0</v>
      </c>
      <c r="I30" s="112"/>
    </row>
    <row r="31" spans="2:10" s="100" customFormat="1" ht="20.100000000000001" customHeight="1" x14ac:dyDescent="0.2">
      <c r="B31" s="106">
        <v>3222</v>
      </c>
      <c r="C31" s="107"/>
      <c r="D31" s="108"/>
      <c r="E31" s="111" t="s">
        <v>95</v>
      </c>
      <c r="F31" s="39"/>
      <c r="G31" s="39"/>
      <c r="H31" s="130">
        <v>0</v>
      </c>
      <c r="I31" s="112"/>
    </row>
    <row r="32" spans="2:10" s="100" customFormat="1" ht="20.100000000000001" customHeight="1" x14ac:dyDescent="0.25">
      <c r="B32" s="168">
        <v>4</v>
      </c>
      <c r="C32" s="169"/>
      <c r="D32" s="170"/>
      <c r="E32" s="98" t="s">
        <v>6</v>
      </c>
      <c r="F32" s="35">
        <f>F33</f>
        <v>13270</v>
      </c>
      <c r="G32" s="35">
        <f>G33</f>
        <v>13270</v>
      </c>
      <c r="H32" s="128">
        <f>H33</f>
        <v>3258</v>
      </c>
      <c r="I32" s="99">
        <f t="shared" si="0"/>
        <v>24.551620195930671</v>
      </c>
    </row>
    <row r="33" spans="2:9" s="100" customFormat="1" ht="20.100000000000001" customHeight="1" x14ac:dyDescent="0.2">
      <c r="B33" s="171">
        <v>42</v>
      </c>
      <c r="C33" s="172"/>
      <c r="D33" s="173"/>
      <c r="E33" s="111" t="s">
        <v>129</v>
      </c>
      <c r="F33" s="39">
        <v>13270</v>
      </c>
      <c r="G33" s="39">
        <v>13270</v>
      </c>
      <c r="H33" s="122">
        <f t="shared" ref="H33" si="6">H34+H35+H36</f>
        <v>3258</v>
      </c>
      <c r="I33" s="112">
        <f t="shared" si="0"/>
        <v>24.551620195930671</v>
      </c>
    </row>
    <row r="34" spans="2:9" s="100" customFormat="1" ht="20.100000000000001" customHeight="1" x14ac:dyDescent="0.2">
      <c r="B34" s="106">
        <v>4221</v>
      </c>
      <c r="C34" s="107"/>
      <c r="D34" s="108"/>
      <c r="E34" s="111" t="s">
        <v>131</v>
      </c>
      <c r="F34" s="39"/>
      <c r="G34" s="39"/>
      <c r="H34" s="130">
        <v>0</v>
      </c>
      <c r="I34" s="112"/>
    </row>
    <row r="35" spans="2:9" s="100" customFormat="1" ht="20.100000000000001" customHeight="1" x14ac:dyDescent="0.2">
      <c r="B35" s="106">
        <v>4224</v>
      </c>
      <c r="C35" s="107"/>
      <c r="D35" s="108"/>
      <c r="E35" s="111" t="s">
        <v>134</v>
      </c>
      <c r="F35" s="39"/>
      <c r="G35" s="39"/>
      <c r="H35" s="130">
        <v>1758</v>
      </c>
      <c r="I35" s="112"/>
    </row>
    <row r="36" spans="2:9" s="100" customFormat="1" ht="20.100000000000001" customHeight="1" x14ac:dyDescent="0.2">
      <c r="B36" s="106">
        <v>4227</v>
      </c>
      <c r="C36" s="107"/>
      <c r="D36" s="108"/>
      <c r="E36" s="111" t="s">
        <v>135</v>
      </c>
      <c r="F36" s="39"/>
      <c r="G36" s="39"/>
      <c r="H36" s="130">
        <v>1500</v>
      </c>
      <c r="I36" s="112"/>
    </row>
    <row r="37" spans="2:9" s="100" customFormat="1" ht="20.100000000000001" customHeight="1" x14ac:dyDescent="0.2">
      <c r="B37" s="101" t="s">
        <v>168</v>
      </c>
      <c r="C37" s="113"/>
      <c r="D37" s="114"/>
      <c r="E37" s="102" t="s">
        <v>178</v>
      </c>
      <c r="F37" s="103">
        <f>F38+F67</f>
        <v>3187260</v>
      </c>
      <c r="G37" s="103">
        <f>G38+G67</f>
        <v>3187260</v>
      </c>
      <c r="H37" s="103">
        <f>H38+H67</f>
        <v>1786557.33</v>
      </c>
      <c r="I37" s="109">
        <f t="shared" si="0"/>
        <v>56.053077878804991</v>
      </c>
    </row>
    <row r="38" spans="2:9" s="100" customFormat="1" ht="20.100000000000001" customHeight="1" x14ac:dyDescent="0.25">
      <c r="B38" s="168">
        <v>3</v>
      </c>
      <c r="C38" s="169"/>
      <c r="D38" s="170"/>
      <c r="E38" s="98" t="s">
        <v>4</v>
      </c>
      <c r="F38" s="35">
        <f>F39+F44+F61</f>
        <v>3010710</v>
      </c>
      <c r="G38" s="35">
        <f>G39+G44+G61</f>
        <v>3010710</v>
      </c>
      <c r="H38" s="128">
        <f>H39+H44+H61</f>
        <v>1717159.29</v>
      </c>
      <c r="I38" s="99">
        <f t="shared" si="0"/>
        <v>57.035027950217717</v>
      </c>
    </row>
    <row r="39" spans="2:9" ht="20.100000000000001" customHeight="1" x14ac:dyDescent="0.25">
      <c r="B39" s="171">
        <v>31</v>
      </c>
      <c r="C39" s="172"/>
      <c r="D39" s="173"/>
      <c r="E39" s="111" t="s">
        <v>5</v>
      </c>
      <c r="F39" s="39">
        <v>1580975</v>
      </c>
      <c r="G39" s="39">
        <v>1580975</v>
      </c>
      <c r="H39" s="122">
        <f t="shared" ref="H39" si="7">H40+H41+H42+H43</f>
        <v>1095552.83</v>
      </c>
      <c r="I39" s="92">
        <f t="shared" si="0"/>
        <v>69.296024921330201</v>
      </c>
    </row>
    <row r="40" spans="2:9" ht="20.100000000000001" customHeight="1" x14ac:dyDescent="0.25">
      <c r="B40" s="106">
        <v>3111</v>
      </c>
      <c r="C40" s="107"/>
      <c r="D40" s="108"/>
      <c r="E40" s="111" t="s">
        <v>28</v>
      </c>
      <c r="F40" s="39"/>
      <c r="G40" s="39"/>
      <c r="H40" s="79">
        <v>956896.97</v>
      </c>
      <c r="I40" s="92"/>
    </row>
    <row r="41" spans="2:9" ht="20.100000000000001" customHeight="1" x14ac:dyDescent="0.25">
      <c r="B41" s="106">
        <v>3113</v>
      </c>
      <c r="C41" s="107"/>
      <c r="D41" s="108"/>
      <c r="E41" s="111" t="s">
        <v>191</v>
      </c>
      <c r="F41" s="39"/>
      <c r="G41" s="39"/>
      <c r="H41" s="79">
        <v>47913.279999999999</v>
      </c>
      <c r="I41" s="92"/>
    </row>
    <row r="42" spans="2:9" ht="20.100000000000001" customHeight="1" x14ac:dyDescent="0.25">
      <c r="B42" s="106">
        <v>3114</v>
      </c>
      <c r="C42" s="107"/>
      <c r="D42" s="108"/>
      <c r="E42" s="111" t="s">
        <v>192</v>
      </c>
      <c r="F42" s="39"/>
      <c r="G42" s="39"/>
      <c r="H42" s="79">
        <v>40742.58</v>
      </c>
      <c r="I42" s="92"/>
    </row>
    <row r="43" spans="2:9" ht="20.100000000000001" customHeight="1" x14ac:dyDescent="0.25">
      <c r="B43" s="106">
        <v>3132</v>
      </c>
      <c r="C43" s="107"/>
      <c r="D43" s="108"/>
      <c r="E43" s="111" t="s">
        <v>193</v>
      </c>
      <c r="F43" s="39"/>
      <c r="G43" s="39"/>
      <c r="H43" s="79">
        <v>50000</v>
      </c>
      <c r="I43" s="92"/>
    </row>
    <row r="44" spans="2:9" ht="20.100000000000001" customHeight="1" x14ac:dyDescent="0.25">
      <c r="B44" s="171">
        <v>32</v>
      </c>
      <c r="C44" s="172"/>
      <c r="D44" s="173"/>
      <c r="E44" s="111" t="s">
        <v>14</v>
      </c>
      <c r="F44" s="39">
        <v>1345105</v>
      </c>
      <c r="G44" s="39">
        <v>1345105</v>
      </c>
      <c r="H44" s="122">
        <f>SUM(H45:H60)</f>
        <v>589523.73</v>
      </c>
      <c r="I44" s="92">
        <f t="shared" si="0"/>
        <v>43.827339129659023</v>
      </c>
    </row>
    <row r="45" spans="2:9" ht="20.100000000000001" customHeight="1" x14ac:dyDescent="0.25">
      <c r="B45" s="106">
        <v>3221</v>
      </c>
      <c r="C45" s="107"/>
      <c r="D45" s="108"/>
      <c r="E45" s="111" t="s">
        <v>94</v>
      </c>
      <c r="F45" s="39"/>
      <c r="G45" s="39"/>
      <c r="H45" s="79">
        <v>154469.93</v>
      </c>
      <c r="I45" s="92"/>
    </row>
    <row r="46" spans="2:9" ht="20.100000000000001" customHeight="1" x14ac:dyDescent="0.25">
      <c r="B46" s="106">
        <v>3223</v>
      </c>
      <c r="C46" s="107"/>
      <c r="D46" s="108"/>
      <c r="E46" s="111" t="s">
        <v>96</v>
      </c>
      <c r="F46" s="39"/>
      <c r="G46" s="39"/>
      <c r="H46" s="79">
        <v>2301.08</v>
      </c>
      <c r="I46" s="92"/>
    </row>
    <row r="47" spans="2:9" ht="20.100000000000001" customHeight="1" x14ac:dyDescent="0.25">
      <c r="B47" s="106">
        <v>3224</v>
      </c>
      <c r="C47" s="107"/>
      <c r="D47" s="108"/>
      <c r="E47" s="111" t="s">
        <v>97</v>
      </c>
      <c r="F47" s="39"/>
      <c r="G47" s="39"/>
      <c r="H47" s="79">
        <v>37390.660000000003</v>
      </c>
      <c r="I47" s="92"/>
    </row>
    <row r="48" spans="2:9" ht="20.100000000000001" customHeight="1" x14ac:dyDescent="0.25">
      <c r="B48" s="106">
        <v>3225</v>
      </c>
      <c r="C48" s="107"/>
      <c r="D48" s="108"/>
      <c r="E48" s="111" t="s">
        <v>98</v>
      </c>
      <c r="F48" s="39"/>
      <c r="G48" s="39"/>
      <c r="H48" s="79">
        <v>14390.85</v>
      </c>
      <c r="I48" s="92"/>
    </row>
    <row r="49" spans="2:9" ht="20.100000000000001" customHeight="1" x14ac:dyDescent="0.25">
      <c r="B49" s="106">
        <v>3227</v>
      </c>
      <c r="C49" s="107"/>
      <c r="D49" s="108"/>
      <c r="E49" s="111" t="s">
        <v>194</v>
      </c>
      <c r="F49" s="39"/>
      <c r="G49" s="39"/>
      <c r="H49" s="79">
        <v>173.07</v>
      </c>
      <c r="I49" s="92"/>
    </row>
    <row r="50" spans="2:9" ht="20.100000000000001" customHeight="1" x14ac:dyDescent="0.25">
      <c r="B50" s="106">
        <v>3231</v>
      </c>
      <c r="C50" s="107"/>
      <c r="D50" s="108"/>
      <c r="E50" s="111" t="s">
        <v>101</v>
      </c>
      <c r="F50" s="39"/>
      <c r="G50" s="39"/>
      <c r="H50" s="79">
        <v>50095.64</v>
      </c>
      <c r="I50" s="92"/>
    </row>
    <row r="51" spans="2:9" ht="20.100000000000001" customHeight="1" x14ac:dyDescent="0.25">
      <c r="B51" s="106">
        <v>3232</v>
      </c>
      <c r="C51" s="107"/>
      <c r="D51" s="108"/>
      <c r="E51" s="111" t="s">
        <v>102</v>
      </c>
      <c r="F51" s="39"/>
      <c r="G51" s="39"/>
      <c r="H51" s="79">
        <v>81573.91</v>
      </c>
      <c r="I51" s="92"/>
    </row>
    <row r="52" spans="2:9" ht="20.100000000000001" customHeight="1" x14ac:dyDescent="0.25">
      <c r="B52" s="106">
        <v>3233</v>
      </c>
      <c r="C52" s="107"/>
      <c r="D52" s="108"/>
      <c r="E52" s="111" t="s">
        <v>103</v>
      </c>
      <c r="F52" s="39"/>
      <c r="G52" s="39"/>
      <c r="H52" s="79">
        <v>3330.38</v>
      </c>
      <c r="I52" s="92"/>
    </row>
    <row r="53" spans="2:9" ht="20.100000000000001" customHeight="1" x14ac:dyDescent="0.25">
      <c r="B53" s="106">
        <v>3234</v>
      </c>
      <c r="C53" s="107"/>
      <c r="D53" s="108"/>
      <c r="E53" s="111" t="s">
        <v>104</v>
      </c>
      <c r="F53" s="39"/>
      <c r="G53" s="39"/>
      <c r="H53" s="79">
        <v>145291.01999999999</v>
      </c>
      <c r="I53" s="92"/>
    </row>
    <row r="54" spans="2:9" ht="20.100000000000001" customHeight="1" x14ac:dyDescent="0.25">
      <c r="B54" s="106">
        <v>3235</v>
      </c>
      <c r="C54" s="107"/>
      <c r="D54" s="108"/>
      <c r="E54" s="111" t="s">
        <v>105</v>
      </c>
      <c r="F54" s="39"/>
      <c r="G54" s="39"/>
      <c r="H54" s="79">
        <v>15271.07</v>
      </c>
      <c r="I54" s="92"/>
    </row>
    <row r="55" spans="2:9" ht="20.100000000000001" customHeight="1" x14ac:dyDescent="0.25">
      <c r="B55" s="106">
        <v>3236</v>
      </c>
      <c r="C55" s="107"/>
      <c r="D55" s="108"/>
      <c r="E55" s="111" t="s">
        <v>106</v>
      </c>
      <c r="F55" s="39"/>
      <c r="G55" s="39"/>
      <c r="H55" s="79">
        <v>49745.3</v>
      </c>
      <c r="I55" s="92"/>
    </row>
    <row r="56" spans="2:9" ht="20.100000000000001" customHeight="1" x14ac:dyDescent="0.25">
      <c r="B56" s="106">
        <v>3237</v>
      </c>
      <c r="C56" s="107"/>
      <c r="D56" s="108"/>
      <c r="E56" s="111" t="s">
        <v>107</v>
      </c>
      <c r="F56" s="39"/>
      <c r="G56" s="39"/>
      <c r="H56" s="79">
        <v>24552.22</v>
      </c>
      <c r="I56" s="92"/>
    </row>
    <row r="57" spans="2:9" ht="20.100000000000001" customHeight="1" x14ac:dyDescent="0.25">
      <c r="B57" s="106">
        <v>3238</v>
      </c>
      <c r="C57" s="107"/>
      <c r="D57" s="108"/>
      <c r="E57" s="111" t="s">
        <v>108</v>
      </c>
      <c r="F57" s="39"/>
      <c r="G57" s="39"/>
      <c r="H57" s="79">
        <v>1597.05</v>
      </c>
      <c r="I57" s="92"/>
    </row>
    <row r="58" spans="2:9" ht="20.100000000000001" customHeight="1" x14ac:dyDescent="0.25">
      <c r="B58" s="106">
        <v>3239</v>
      </c>
      <c r="C58" s="107"/>
      <c r="D58" s="108"/>
      <c r="E58" s="111" t="s">
        <v>109</v>
      </c>
      <c r="F58" s="39"/>
      <c r="G58" s="39"/>
      <c r="H58" s="79">
        <v>3326</v>
      </c>
      <c r="I58" s="92"/>
    </row>
    <row r="59" spans="2:9" ht="20.100000000000001" customHeight="1" x14ac:dyDescent="0.25">
      <c r="B59" s="106">
        <v>3241</v>
      </c>
      <c r="C59" s="107"/>
      <c r="D59" s="108"/>
      <c r="E59" s="111" t="s">
        <v>195</v>
      </c>
      <c r="F59" s="39"/>
      <c r="G59" s="39"/>
      <c r="H59" s="79">
        <v>3259.34</v>
      </c>
      <c r="I59" s="92"/>
    </row>
    <row r="60" spans="2:9" ht="20.100000000000001" customHeight="1" x14ac:dyDescent="0.25">
      <c r="B60" s="106">
        <v>3296</v>
      </c>
      <c r="C60" s="107"/>
      <c r="D60" s="108"/>
      <c r="E60" s="111" t="s">
        <v>116</v>
      </c>
      <c r="F60" s="39"/>
      <c r="G60" s="39"/>
      <c r="H60" s="79">
        <v>2756.21</v>
      </c>
      <c r="I60" s="92"/>
    </row>
    <row r="61" spans="2:9" ht="20.100000000000001" customHeight="1" x14ac:dyDescent="0.25">
      <c r="B61" s="171">
        <v>34</v>
      </c>
      <c r="C61" s="172"/>
      <c r="D61" s="173"/>
      <c r="E61" s="46" t="s">
        <v>117</v>
      </c>
      <c r="F61" s="39">
        <v>84630</v>
      </c>
      <c r="G61" s="39">
        <v>84630</v>
      </c>
      <c r="H61" s="122">
        <f>SUM(H62:H66)</f>
        <v>32082.73</v>
      </c>
      <c r="I61" s="92">
        <f t="shared" si="0"/>
        <v>37.909405648115325</v>
      </c>
    </row>
    <row r="62" spans="2:9" ht="20.100000000000001" customHeight="1" x14ac:dyDescent="0.25">
      <c r="B62" s="106">
        <v>3431</v>
      </c>
      <c r="C62" s="107"/>
      <c r="D62" s="108"/>
      <c r="E62" s="116" t="s">
        <v>121</v>
      </c>
      <c r="F62" s="39"/>
      <c r="G62" s="39"/>
      <c r="H62" s="131">
        <v>7286.41</v>
      </c>
      <c r="I62" s="92"/>
    </row>
    <row r="63" spans="2:9" ht="30" x14ac:dyDescent="0.25">
      <c r="B63" s="106">
        <v>3432</v>
      </c>
      <c r="C63" s="107"/>
      <c r="D63" s="108"/>
      <c r="E63" s="115" t="s">
        <v>122</v>
      </c>
      <c r="F63" s="39"/>
      <c r="G63" s="39"/>
      <c r="H63" s="131">
        <v>18</v>
      </c>
      <c r="I63" s="92"/>
    </row>
    <row r="64" spans="2:9" ht="20.100000000000001" customHeight="1" x14ac:dyDescent="0.25">
      <c r="B64" s="106">
        <v>3433</v>
      </c>
      <c r="C64" s="107"/>
      <c r="D64" s="108"/>
      <c r="E64" s="116" t="s">
        <v>123</v>
      </c>
      <c r="F64" s="39"/>
      <c r="G64" s="39"/>
      <c r="H64" s="131">
        <v>13403.04</v>
      </c>
      <c r="I64" s="92"/>
    </row>
    <row r="65" spans="2:9" ht="20.100000000000001" customHeight="1" x14ac:dyDescent="0.25">
      <c r="B65" s="106">
        <v>3434</v>
      </c>
      <c r="C65" s="107"/>
      <c r="D65" s="108"/>
      <c r="E65" s="116" t="s">
        <v>124</v>
      </c>
      <c r="F65" s="39"/>
      <c r="G65" s="39"/>
      <c r="H65" s="131">
        <v>11374.36</v>
      </c>
      <c r="I65" s="92"/>
    </row>
    <row r="66" spans="2:9" ht="30" x14ac:dyDescent="0.25">
      <c r="B66" s="106">
        <v>3694</v>
      </c>
      <c r="C66" s="107"/>
      <c r="D66" s="108"/>
      <c r="E66" s="115" t="s">
        <v>226</v>
      </c>
      <c r="F66" s="39"/>
      <c r="G66" s="39"/>
      <c r="H66" s="131">
        <v>0.92</v>
      </c>
      <c r="I66" s="92"/>
    </row>
    <row r="67" spans="2:9" ht="20.100000000000001" customHeight="1" x14ac:dyDescent="0.25">
      <c r="B67" s="168">
        <v>4</v>
      </c>
      <c r="C67" s="169"/>
      <c r="D67" s="170"/>
      <c r="E67" s="98" t="s">
        <v>6</v>
      </c>
      <c r="F67" s="117">
        <f>F68+F70+F77</f>
        <v>176550</v>
      </c>
      <c r="G67" s="117">
        <f>G68+G70+G77</f>
        <v>176550</v>
      </c>
      <c r="H67" s="132">
        <f>H68+H70+H77</f>
        <v>69398.039999999994</v>
      </c>
      <c r="I67" s="91">
        <f t="shared" si="0"/>
        <v>39.307867459643155</v>
      </c>
    </row>
    <row r="68" spans="2:9" ht="20.100000000000001" customHeight="1" x14ac:dyDescent="0.25">
      <c r="B68" s="171">
        <v>41</v>
      </c>
      <c r="C68" s="172"/>
      <c r="D68" s="173"/>
      <c r="E68" s="71" t="s">
        <v>7</v>
      </c>
      <c r="F68" s="39">
        <v>1120</v>
      </c>
      <c r="G68" s="39">
        <v>1120</v>
      </c>
      <c r="H68" s="122">
        <f t="shared" ref="H68" si="8">H69</f>
        <v>1250</v>
      </c>
      <c r="I68" s="92">
        <f t="shared" si="0"/>
        <v>111.60714285714286</v>
      </c>
    </row>
    <row r="69" spans="2:9" ht="20.100000000000001" customHeight="1" x14ac:dyDescent="0.25">
      <c r="B69" s="106">
        <v>4123</v>
      </c>
      <c r="C69" s="107"/>
      <c r="D69" s="108"/>
      <c r="E69" s="118" t="s">
        <v>128</v>
      </c>
      <c r="F69" s="39"/>
      <c r="G69" s="39"/>
      <c r="H69" s="79">
        <v>1250</v>
      </c>
      <c r="I69" s="92"/>
    </row>
    <row r="70" spans="2:9" ht="20.100000000000001" customHeight="1" x14ac:dyDescent="0.25">
      <c r="B70" s="171">
        <v>42</v>
      </c>
      <c r="C70" s="172"/>
      <c r="D70" s="173"/>
      <c r="E70" s="111" t="s">
        <v>129</v>
      </c>
      <c r="F70" s="39">
        <v>175430</v>
      </c>
      <c r="G70" s="39">
        <v>175430</v>
      </c>
      <c r="H70" s="122">
        <f>SUM(H71:H76)</f>
        <v>56174.03</v>
      </c>
      <c r="I70" s="92">
        <f t="shared" si="0"/>
        <v>32.020766117539758</v>
      </c>
    </row>
    <row r="71" spans="2:9" ht="20.100000000000001" customHeight="1" x14ac:dyDescent="0.25">
      <c r="B71" s="106">
        <v>4221</v>
      </c>
      <c r="C71" s="107"/>
      <c r="D71" s="108"/>
      <c r="E71" s="111" t="s">
        <v>131</v>
      </c>
      <c r="F71" s="39"/>
      <c r="G71" s="39"/>
      <c r="H71" s="131">
        <v>13933.01</v>
      </c>
      <c r="I71" s="92"/>
    </row>
    <row r="72" spans="2:9" ht="20.100000000000001" customHeight="1" x14ac:dyDescent="0.25">
      <c r="B72" s="106">
        <v>4222</v>
      </c>
      <c r="C72" s="107"/>
      <c r="D72" s="108"/>
      <c r="E72" s="111" t="s">
        <v>132</v>
      </c>
      <c r="F72" s="39"/>
      <c r="G72" s="39"/>
      <c r="H72" s="131">
        <v>602.65</v>
      </c>
      <c r="I72" s="92"/>
    </row>
    <row r="73" spans="2:9" ht="20.100000000000001" customHeight="1" x14ac:dyDescent="0.25">
      <c r="B73" s="106">
        <v>4223</v>
      </c>
      <c r="C73" s="107"/>
      <c r="D73" s="108"/>
      <c r="E73" s="111" t="s">
        <v>196</v>
      </c>
      <c r="F73" s="39"/>
      <c r="G73" s="39"/>
      <c r="H73" s="131">
        <v>12774.44</v>
      </c>
      <c r="I73" s="92"/>
    </row>
    <row r="74" spans="2:9" ht="20.100000000000001" customHeight="1" x14ac:dyDescent="0.25">
      <c r="B74" s="106">
        <v>4224</v>
      </c>
      <c r="C74" s="107"/>
      <c r="D74" s="108"/>
      <c r="E74" s="111" t="s">
        <v>134</v>
      </c>
      <c r="F74" s="39"/>
      <c r="G74" s="39"/>
      <c r="H74" s="131">
        <v>26818.23</v>
      </c>
      <c r="I74" s="92"/>
    </row>
    <row r="75" spans="2:9" ht="20.100000000000001" customHeight="1" x14ac:dyDescent="0.25">
      <c r="B75" s="106">
        <v>4227</v>
      </c>
      <c r="C75" s="107"/>
      <c r="D75" s="108"/>
      <c r="E75" s="111" t="s">
        <v>135</v>
      </c>
      <c r="F75" s="39"/>
      <c r="G75" s="39"/>
      <c r="H75" s="131">
        <v>0</v>
      </c>
      <c r="I75" s="92"/>
    </row>
    <row r="76" spans="2:9" ht="20.100000000000001" customHeight="1" x14ac:dyDescent="0.25">
      <c r="B76" s="106">
        <v>4262</v>
      </c>
      <c r="C76" s="107"/>
      <c r="D76" s="108"/>
      <c r="E76" s="111" t="s">
        <v>137</v>
      </c>
      <c r="F76" s="39"/>
      <c r="G76" s="39"/>
      <c r="H76" s="131">
        <v>2045.7</v>
      </c>
      <c r="I76" s="92"/>
    </row>
    <row r="77" spans="2:9" ht="20.100000000000001" customHeight="1" x14ac:dyDescent="0.25">
      <c r="B77" s="106">
        <v>45</v>
      </c>
      <c r="C77" s="107"/>
      <c r="D77" s="108"/>
      <c r="E77" s="37" t="s">
        <v>138</v>
      </c>
      <c r="F77" s="39">
        <f>F78</f>
        <v>0</v>
      </c>
      <c r="G77" s="39">
        <f>G78</f>
        <v>0</v>
      </c>
      <c r="H77" s="122">
        <f t="shared" ref="H77" si="9">H78</f>
        <v>11974.01</v>
      </c>
      <c r="I77" s="92"/>
    </row>
    <row r="78" spans="2:9" ht="20.100000000000001" customHeight="1" x14ac:dyDescent="0.25">
      <c r="B78" s="106">
        <v>4511</v>
      </c>
      <c r="C78" s="107"/>
      <c r="D78" s="108"/>
      <c r="E78" s="125" t="s">
        <v>190</v>
      </c>
      <c r="F78" s="39"/>
      <c r="G78" s="39"/>
      <c r="H78" s="131">
        <v>11974.01</v>
      </c>
      <c r="I78" s="92"/>
    </row>
    <row r="79" spans="2:9" ht="20.100000000000001" customHeight="1" x14ac:dyDescent="0.25">
      <c r="B79" s="101" t="s">
        <v>169</v>
      </c>
      <c r="C79" s="113"/>
      <c r="D79" s="114"/>
      <c r="E79" s="102" t="s">
        <v>179</v>
      </c>
      <c r="F79" s="103">
        <f>F80</f>
        <v>2610390</v>
      </c>
      <c r="G79" s="103">
        <f>G80</f>
        <v>2610390</v>
      </c>
      <c r="H79" s="103">
        <f>H80</f>
        <v>1604913.78</v>
      </c>
      <c r="I79" s="109">
        <f>H79/G79*100</f>
        <v>61.481762495259332</v>
      </c>
    </row>
    <row r="80" spans="2:9" ht="20.100000000000001" customHeight="1" x14ac:dyDescent="0.25">
      <c r="B80" s="168">
        <v>3</v>
      </c>
      <c r="C80" s="169"/>
      <c r="D80" s="170"/>
      <c r="E80" s="98" t="s">
        <v>4</v>
      </c>
      <c r="F80" s="35">
        <f>F81+F86+F97</f>
        <v>2610390</v>
      </c>
      <c r="G80" s="35">
        <f>G81+G86+G97</f>
        <v>2610390</v>
      </c>
      <c r="H80" s="132">
        <f>H81+H86+H97</f>
        <v>1604913.78</v>
      </c>
      <c r="I80" s="92">
        <f t="shared" ref="I80:I136" si="10">H80/G80*100</f>
        <v>61.481762495259332</v>
      </c>
    </row>
    <row r="81" spans="2:9" ht="20.100000000000001" customHeight="1" x14ac:dyDescent="0.25">
      <c r="B81" s="171">
        <v>31</v>
      </c>
      <c r="C81" s="172"/>
      <c r="D81" s="173"/>
      <c r="E81" s="111" t="s">
        <v>5</v>
      </c>
      <c r="F81" s="39">
        <v>1942950</v>
      </c>
      <c r="G81" s="39">
        <v>1942950</v>
      </c>
      <c r="H81" s="122">
        <f t="shared" ref="H81" si="11">H82+H83+H84+H85</f>
        <v>1275483.81</v>
      </c>
      <c r="I81" s="92">
        <f t="shared" si="10"/>
        <v>65.646764456110546</v>
      </c>
    </row>
    <row r="82" spans="2:9" ht="20.100000000000001" customHeight="1" x14ac:dyDescent="0.25">
      <c r="B82" s="106">
        <v>3111</v>
      </c>
      <c r="C82" s="107"/>
      <c r="D82" s="108"/>
      <c r="E82" s="111" t="s">
        <v>28</v>
      </c>
      <c r="F82" s="39"/>
      <c r="G82" s="39"/>
      <c r="H82" s="79">
        <v>1117543.29</v>
      </c>
      <c r="I82" s="92"/>
    </row>
    <row r="83" spans="2:9" ht="20.100000000000001" customHeight="1" x14ac:dyDescent="0.25">
      <c r="B83" s="106">
        <v>3113</v>
      </c>
      <c r="C83" s="107"/>
      <c r="D83" s="108"/>
      <c r="E83" s="111" t="s">
        <v>191</v>
      </c>
      <c r="F83" s="39"/>
      <c r="G83" s="39"/>
      <c r="H83" s="79">
        <v>58381.73</v>
      </c>
      <c r="I83" s="92"/>
    </row>
    <row r="84" spans="2:9" ht="20.100000000000001" customHeight="1" x14ac:dyDescent="0.25">
      <c r="B84" s="106">
        <v>3114</v>
      </c>
      <c r="C84" s="107"/>
      <c r="D84" s="108"/>
      <c r="E84" s="111" t="s">
        <v>192</v>
      </c>
      <c r="F84" s="39"/>
      <c r="G84" s="39"/>
      <c r="H84" s="79">
        <v>49558.79</v>
      </c>
      <c r="I84" s="92"/>
    </row>
    <row r="85" spans="2:9" ht="20.100000000000001" customHeight="1" x14ac:dyDescent="0.25">
      <c r="B85" s="106">
        <v>3132</v>
      </c>
      <c r="C85" s="107"/>
      <c r="D85" s="108"/>
      <c r="E85" s="111" t="s">
        <v>193</v>
      </c>
      <c r="F85" s="39"/>
      <c r="G85" s="39"/>
      <c r="H85" s="79">
        <v>50000</v>
      </c>
      <c r="I85" s="92"/>
    </row>
    <row r="86" spans="2:9" ht="20.100000000000001" customHeight="1" x14ac:dyDescent="0.25">
      <c r="B86" s="171">
        <v>32</v>
      </c>
      <c r="C86" s="172"/>
      <c r="D86" s="173"/>
      <c r="E86" s="111" t="s">
        <v>14</v>
      </c>
      <c r="F86" s="39">
        <v>667040</v>
      </c>
      <c r="G86" s="39">
        <v>667040</v>
      </c>
      <c r="H86" s="122">
        <f>SUM(H87:H96)</f>
        <v>328329.97000000003</v>
      </c>
      <c r="I86" s="92">
        <f t="shared" si="10"/>
        <v>49.221931218517632</v>
      </c>
    </row>
    <row r="87" spans="2:9" ht="20.100000000000001" customHeight="1" x14ac:dyDescent="0.25">
      <c r="B87" s="106">
        <v>3211</v>
      </c>
      <c r="C87" s="107"/>
      <c r="D87" s="108"/>
      <c r="E87" s="111" t="s">
        <v>30</v>
      </c>
      <c r="F87" s="39"/>
      <c r="G87" s="39"/>
      <c r="H87" s="79">
        <v>2627.23</v>
      </c>
      <c r="I87" s="92"/>
    </row>
    <row r="88" spans="2:9" ht="20.100000000000001" customHeight="1" x14ac:dyDescent="0.25">
      <c r="B88" s="106">
        <v>3212</v>
      </c>
      <c r="C88" s="107"/>
      <c r="D88" s="108"/>
      <c r="E88" s="111" t="s">
        <v>91</v>
      </c>
      <c r="F88" s="39"/>
      <c r="G88" s="39"/>
      <c r="H88" s="79">
        <v>257964.1</v>
      </c>
      <c r="I88" s="92"/>
    </row>
    <row r="89" spans="2:9" ht="20.100000000000001" customHeight="1" x14ac:dyDescent="0.25">
      <c r="B89" s="106">
        <v>3213</v>
      </c>
      <c r="C89" s="107"/>
      <c r="D89" s="108"/>
      <c r="E89" s="111" t="s">
        <v>92</v>
      </c>
      <c r="F89" s="39"/>
      <c r="G89" s="39"/>
      <c r="H89" s="79">
        <v>17857.96</v>
      </c>
      <c r="I89" s="92"/>
    </row>
    <row r="90" spans="2:9" ht="20.100000000000001" customHeight="1" x14ac:dyDescent="0.25">
      <c r="B90" s="106">
        <v>3214</v>
      </c>
      <c r="C90" s="107"/>
      <c r="D90" s="108"/>
      <c r="E90" s="111" t="s">
        <v>159</v>
      </c>
      <c r="F90" s="39"/>
      <c r="G90" s="39"/>
      <c r="H90" s="79">
        <v>673</v>
      </c>
      <c r="I90" s="92"/>
    </row>
    <row r="91" spans="2:9" ht="30" x14ac:dyDescent="0.25">
      <c r="B91" s="106">
        <v>3291</v>
      </c>
      <c r="C91" s="107"/>
      <c r="D91" s="108"/>
      <c r="E91" s="111" t="s">
        <v>197</v>
      </c>
      <c r="F91" s="39"/>
      <c r="G91" s="39"/>
      <c r="H91" s="79">
        <v>5640.84</v>
      </c>
      <c r="I91" s="92"/>
    </row>
    <row r="92" spans="2:9" ht="20.100000000000001" customHeight="1" x14ac:dyDescent="0.25">
      <c r="B92" s="106">
        <v>3292</v>
      </c>
      <c r="C92" s="107"/>
      <c r="D92" s="108"/>
      <c r="E92" s="111" t="s">
        <v>112</v>
      </c>
      <c r="F92" s="39"/>
      <c r="G92" s="39"/>
      <c r="H92" s="79">
        <v>13707.27</v>
      </c>
      <c r="I92" s="92"/>
    </row>
    <row r="93" spans="2:9" ht="20.100000000000001" customHeight="1" x14ac:dyDescent="0.25">
      <c r="B93" s="106">
        <v>3293</v>
      </c>
      <c r="C93" s="107"/>
      <c r="D93" s="108"/>
      <c r="E93" s="111" t="s">
        <v>113</v>
      </c>
      <c r="F93" s="39"/>
      <c r="G93" s="39"/>
      <c r="H93" s="79">
        <v>2439.2199999999998</v>
      </c>
      <c r="I93" s="92"/>
    </row>
    <row r="94" spans="2:9" ht="20.100000000000001" customHeight="1" x14ac:dyDescent="0.25">
      <c r="B94" s="106">
        <v>3294</v>
      </c>
      <c r="C94" s="107"/>
      <c r="D94" s="108"/>
      <c r="E94" s="111" t="s">
        <v>114</v>
      </c>
      <c r="F94" s="39"/>
      <c r="G94" s="39"/>
      <c r="H94" s="79">
        <v>3588.74</v>
      </c>
      <c r="I94" s="92"/>
    </row>
    <row r="95" spans="2:9" ht="20.100000000000001" customHeight="1" x14ac:dyDescent="0.25">
      <c r="B95" s="106">
        <v>3295</v>
      </c>
      <c r="C95" s="107"/>
      <c r="D95" s="108"/>
      <c r="E95" s="111" t="s">
        <v>115</v>
      </c>
      <c r="F95" s="39"/>
      <c r="G95" s="39"/>
      <c r="H95" s="79">
        <v>49.49</v>
      </c>
      <c r="I95" s="92"/>
    </row>
    <row r="96" spans="2:9" ht="20.100000000000001" customHeight="1" x14ac:dyDescent="0.25">
      <c r="B96" s="106">
        <v>3299</v>
      </c>
      <c r="C96" s="107"/>
      <c r="D96" s="108"/>
      <c r="E96" s="111" t="s">
        <v>110</v>
      </c>
      <c r="F96" s="39"/>
      <c r="G96" s="39"/>
      <c r="H96" s="79">
        <v>23782.12</v>
      </c>
      <c r="I96" s="92"/>
    </row>
    <row r="97" spans="2:9" ht="20.100000000000001" customHeight="1" x14ac:dyDescent="0.25">
      <c r="B97" s="171">
        <v>38</v>
      </c>
      <c r="C97" s="172"/>
      <c r="D97" s="173"/>
      <c r="E97" s="46" t="s">
        <v>163</v>
      </c>
      <c r="F97" s="39">
        <v>400</v>
      </c>
      <c r="G97" s="39">
        <v>400</v>
      </c>
      <c r="H97" s="122">
        <f t="shared" ref="H97" si="12">H98</f>
        <v>1100</v>
      </c>
      <c r="I97" s="92">
        <f t="shared" si="10"/>
        <v>275</v>
      </c>
    </row>
    <row r="98" spans="2:9" ht="20.100000000000001" customHeight="1" x14ac:dyDescent="0.25">
      <c r="B98" s="106">
        <v>3811</v>
      </c>
      <c r="C98" s="107"/>
      <c r="D98" s="108"/>
      <c r="E98" s="46" t="s">
        <v>126</v>
      </c>
      <c r="F98" s="39"/>
      <c r="G98" s="39"/>
      <c r="H98" s="131">
        <v>1100</v>
      </c>
      <c r="I98" s="92"/>
    </row>
    <row r="99" spans="2:9" ht="20.100000000000001" customHeight="1" x14ac:dyDescent="0.25">
      <c r="B99" s="101" t="s">
        <v>170</v>
      </c>
      <c r="C99" s="113"/>
      <c r="D99" s="114"/>
      <c r="E99" s="102" t="s">
        <v>180</v>
      </c>
      <c r="F99" s="103">
        <f>F100</f>
        <v>701000</v>
      </c>
      <c r="G99" s="103">
        <f t="shared" ref="G99:H99" si="13">G100</f>
        <v>701000</v>
      </c>
      <c r="H99" s="103">
        <f t="shared" si="13"/>
        <v>115976.25</v>
      </c>
      <c r="I99" s="109">
        <f>H99/G99*100</f>
        <v>16.544400855920113</v>
      </c>
    </row>
    <row r="100" spans="2:9" ht="20.100000000000001" customHeight="1" x14ac:dyDescent="0.25">
      <c r="B100" s="168">
        <v>3</v>
      </c>
      <c r="C100" s="169"/>
      <c r="D100" s="170"/>
      <c r="E100" s="98" t="s">
        <v>4</v>
      </c>
      <c r="F100" s="117">
        <f t="shared" ref="F100:G100" si="14">F101+F104</f>
        <v>701000</v>
      </c>
      <c r="G100" s="117">
        <f t="shared" si="14"/>
        <v>701000</v>
      </c>
      <c r="H100" s="132">
        <f>H101+H104</f>
        <v>115976.25</v>
      </c>
      <c r="I100" s="91">
        <f t="shared" si="10"/>
        <v>16.544400855920113</v>
      </c>
    </row>
    <row r="101" spans="2:9" ht="20.100000000000001" customHeight="1" x14ac:dyDescent="0.25">
      <c r="B101" s="171">
        <v>31</v>
      </c>
      <c r="C101" s="172"/>
      <c r="D101" s="173"/>
      <c r="E101" s="111" t="s">
        <v>5</v>
      </c>
      <c r="F101" s="39">
        <v>26000</v>
      </c>
      <c r="G101" s="39">
        <v>26000</v>
      </c>
      <c r="H101" s="122">
        <f t="shared" ref="H101" si="15">H102+H103</f>
        <v>432.04</v>
      </c>
      <c r="I101" s="92">
        <f t="shared" si="10"/>
        <v>1.6616923076923078</v>
      </c>
    </row>
    <row r="102" spans="2:9" ht="20.100000000000001" customHeight="1" x14ac:dyDescent="0.25">
      <c r="B102" s="106">
        <v>3111</v>
      </c>
      <c r="C102" s="107"/>
      <c r="D102" s="108"/>
      <c r="E102" s="111" t="s">
        <v>28</v>
      </c>
      <c r="F102" s="39"/>
      <c r="G102" s="39"/>
      <c r="H102" s="79">
        <v>432.04</v>
      </c>
      <c r="I102" s="92"/>
    </row>
    <row r="103" spans="2:9" ht="20.100000000000001" customHeight="1" x14ac:dyDescent="0.25">
      <c r="B103" s="106">
        <v>3113</v>
      </c>
      <c r="C103" s="107"/>
      <c r="D103" s="108"/>
      <c r="E103" s="111" t="s">
        <v>191</v>
      </c>
      <c r="F103" s="39"/>
      <c r="G103" s="39"/>
      <c r="H103" s="79">
        <v>0</v>
      </c>
      <c r="I103" s="92"/>
    </row>
    <row r="104" spans="2:9" ht="20.100000000000001" customHeight="1" x14ac:dyDescent="0.25">
      <c r="B104" s="171">
        <v>32</v>
      </c>
      <c r="C104" s="172"/>
      <c r="D104" s="173"/>
      <c r="E104" s="111" t="s">
        <v>14</v>
      </c>
      <c r="F104" s="39">
        <v>675000</v>
      </c>
      <c r="G104" s="39">
        <v>675000</v>
      </c>
      <c r="H104" s="122">
        <f>H105</f>
        <v>115544.21</v>
      </c>
      <c r="I104" s="92">
        <f t="shared" si="10"/>
        <v>17.117660740740742</v>
      </c>
    </row>
    <row r="105" spans="2:9" ht="20.100000000000001" customHeight="1" x14ac:dyDescent="0.25">
      <c r="B105" s="106">
        <v>3223</v>
      </c>
      <c r="C105" s="107"/>
      <c r="D105" s="108"/>
      <c r="E105" s="111" t="s">
        <v>96</v>
      </c>
      <c r="F105" s="39"/>
      <c r="G105" s="39"/>
      <c r="H105" s="79">
        <v>115544.21</v>
      </c>
      <c r="I105" s="92"/>
    </row>
    <row r="106" spans="2:9" ht="20.100000000000001" customHeight="1" x14ac:dyDescent="0.25">
      <c r="B106" s="101" t="s">
        <v>171</v>
      </c>
      <c r="C106" s="113"/>
      <c r="D106" s="114"/>
      <c r="E106" s="102" t="s">
        <v>181</v>
      </c>
      <c r="F106" s="103">
        <f>F107+F118</f>
        <v>27675100</v>
      </c>
      <c r="G106" s="103">
        <f t="shared" ref="G106:H106" si="16">G107+G118</f>
        <v>27675100</v>
      </c>
      <c r="H106" s="103">
        <f t="shared" si="16"/>
        <v>10392285.540000001</v>
      </c>
      <c r="I106" s="109">
        <f t="shared" si="10"/>
        <v>37.551031577121677</v>
      </c>
    </row>
    <row r="107" spans="2:9" ht="20.100000000000001" customHeight="1" x14ac:dyDescent="0.25">
      <c r="B107" s="168">
        <v>3</v>
      </c>
      <c r="C107" s="169"/>
      <c r="D107" s="170"/>
      <c r="E107" s="98" t="s">
        <v>4</v>
      </c>
      <c r="F107" s="35">
        <f>F108+F115</f>
        <v>19034100</v>
      </c>
      <c r="G107" s="35">
        <f>G108+G115</f>
        <v>19034100</v>
      </c>
      <c r="H107" s="132">
        <f>H108+H115</f>
        <v>10392285.540000001</v>
      </c>
      <c r="I107" s="91">
        <f t="shared" si="10"/>
        <v>54.598250193074534</v>
      </c>
    </row>
    <row r="108" spans="2:9" ht="20.100000000000001" customHeight="1" x14ac:dyDescent="0.25">
      <c r="B108" s="171">
        <v>31</v>
      </c>
      <c r="C108" s="172"/>
      <c r="D108" s="173"/>
      <c r="E108" s="111" t="s">
        <v>5</v>
      </c>
      <c r="F108" s="39">
        <v>16106015</v>
      </c>
      <c r="G108" s="39">
        <v>16106015</v>
      </c>
      <c r="H108" s="122">
        <f t="shared" ref="H108" si="17">SUM(H109:H114)</f>
        <v>9045456.9400000013</v>
      </c>
      <c r="I108" s="92">
        <f t="shared" si="10"/>
        <v>56.16198010494837</v>
      </c>
    </row>
    <row r="109" spans="2:9" ht="20.100000000000001" customHeight="1" x14ac:dyDescent="0.25">
      <c r="B109" s="106">
        <v>3111</v>
      </c>
      <c r="C109" s="107"/>
      <c r="D109" s="108"/>
      <c r="E109" s="111" t="s">
        <v>28</v>
      </c>
      <c r="F109" s="39"/>
      <c r="G109" s="39"/>
      <c r="H109" s="79">
        <v>6818139.7800000003</v>
      </c>
      <c r="I109" s="92"/>
    </row>
    <row r="110" spans="2:9" ht="20.100000000000001" customHeight="1" x14ac:dyDescent="0.25">
      <c r="B110" s="106">
        <v>3113</v>
      </c>
      <c r="C110" s="107"/>
      <c r="D110" s="108"/>
      <c r="E110" s="111" t="s">
        <v>191</v>
      </c>
      <c r="F110" s="39"/>
      <c r="G110" s="39"/>
      <c r="H110" s="79">
        <v>338557.53</v>
      </c>
      <c r="I110" s="92"/>
    </row>
    <row r="111" spans="2:9" ht="20.100000000000001" customHeight="1" x14ac:dyDescent="0.25">
      <c r="B111" s="106">
        <v>3114</v>
      </c>
      <c r="C111" s="107"/>
      <c r="D111" s="108"/>
      <c r="E111" s="111" t="s">
        <v>192</v>
      </c>
      <c r="F111" s="39"/>
      <c r="G111" s="39"/>
      <c r="H111" s="79">
        <v>160890.45000000001</v>
      </c>
      <c r="I111" s="92"/>
    </row>
    <row r="112" spans="2:9" ht="20.100000000000001" customHeight="1" x14ac:dyDescent="0.25">
      <c r="B112" s="106">
        <v>3121</v>
      </c>
      <c r="C112" s="107"/>
      <c r="D112" s="108"/>
      <c r="E112" s="111" t="s">
        <v>88</v>
      </c>
      <c r="F112" s="39"/>
      <c r="G112" s="39"/>
      <c r="H112" s="79">
        <v>397042.27</v>
      </c>
      <c r="I112" s="92"/>
    </row>
    <row r="113" spans="2:9" ht="20.100000000000001" customHeight="1" x14ac:dyDescent="0.25">
      <c r="B113" s="106">
        <v>3132</v>
      </c>
      <c r="C113" s="107"/>
      <c r="D113" s="108"/>
      <c r="E113" s="111" t="s">
        <v>193</v>
      </c>
      <c r="F113" s="39"/>
      <c r="G113" s="39"/>
      <c r="H113" s="79">
        <v>1330826.9099999999</v>
      </c>
      <c r="I113" s="92"/>
    </row>
    <row r="114" spans="2:9" ht="20.100000000000001" customHeight="1" x14ac:dyDescent="0.25">
      <c r="B114" s="106">
        <v>3133</v>
      </c>
      <c r="C114" s="107"/>
      <c r="D114" s="108"/>
      <c r="E114" s="111" t="s">
        <v>89</v>
      </c>
      <c r="F114" s="39"/>
      <c r="G114" s="39"/>
      <c r="H114" s="79">
        <v>0</v>
      </c>
      <c r="I114" s="92"/>
    </row>
    <row r="115" spans="2:9" ht="20.100000000000001" customHeight="1" x14ac:dyDescent="0.25">
      <c r="B115" s="171">
        <v>32</v>
      </c>
      <c r="C115" s="172"/>
      <c r="D115" s="173"/>
      <c r="E115" s="111" t="s">
        <v>14</v>
      </c>
      <c r="F115" s="39">
        <v>2928085</v>
      </c>
      <c r="G115" s="39">
        <v>2928085</v>
      </c>
      <c r="H115" s="122">
        <f t="shared" ref="H115" si="18">H116+H117</f>
        <v>1346828.6</v>
      </c>
      <c r="I115" s="92">
        <f t="shared" si="10"/>
        <v>45.996909242730325</v>
      </c>
    </row>
    <row r="116" spans="2:9" ht="20.100000000000001" customHeight="1" x14ac:dyDescent="0.25">
      <c r="B116" s="106">
        <v>3222</v>
      </c>
      <c r="C116" s="107"/>
      <c r="D116" s="108"/>
      <c r="E116" s="111" t="s">
        <v>95</v>
      </c>
      <c r="F116" s="39"/>
      <c r="G116" s="39"/>
      <c r="H116" s="131">
        <v>1020959.73</v>
      </c>
      <c r="I116" s="92"/>
    </row>
    <row r="117" spans="2:9" ht="20.100000000000001" customHeight="1" x14ac:dyDescent="0.25">
      <c r="B117" s="106">
        <v>3223</v>
      </c>
      <c r="C117" s="107"/>
      <c r="D117" s="108"/>
      <c r="E117" s="111" t="s">
        <v>96</v>
      </c>
      <c r="F117" s="39"/>
      <c r="G117" s="39"/>
      <c r="H117" s="131">
        <v>325868.87</v>
      </c>
      <c r="I117" s="92"/>
    </row>
    <row r="118" spans="2:9" ht="20.100000000000001" customHeight="1" x14ac:dyDescent="0.25">
      <c r="B118" s="119">
        <v>9</v>
      </c>
      <c r="C118" s="120"/>
      <c r="D118" s="121"/>
      <c r="E118" s="98" t="s">
        <v>222</v>
      </c>
      <c r="F118" s="35">
        <f>F119</f>
        <v>8641000</v>
      </c>
      <c r="G118" s="35">
        <f t="shared" ref="G118:H118" si="19">G119</f>
        <v>8641000</v>
      </c>
      <c r="H118" s="21">
        <f t="shared" si="19"/>
        <v>0</v>
      </c>
      <c r="I118" s="91">
        <f t="shared" si="10"/>
        <v>0</v>
      </c>
    </row>
    <row r="119" spans="2:9" ht="20.100000000000001" customHeight="1" x14ac:dyDescent="0.25">
      <c r="B119" s="106">
        <v>92</v>
      </c>
      <c r="C119" s="107"/>
      <c r="D119" s="108"/>
      <c r="E119" s="111" t="s">
        <v>221</v>
      </c>
      <c r="F119" s="39">
        <v>8641000</v>
      </c>
      <c r="G119" s="39">
        <v>8641000</v>
      </c>
      <c r="H119" s="122">
        <v>0</v>
      </c>
      <c r="I119" s="92">
        <f t="shared" si="10"/>
        <v>0</v>
      </c>
    </row>
    <row r="120" spans="2:9" ht="20.100000000000001" customHeight="1" x14ac:dyDescent="0.25">
      <c r="B120" s="101" t="s">
        <v>172</v>
      </c>
      <c r="C120" s="113"/>
      <c r="D120" s="114"/>
      <c r="E120" s="102" t="s">
        <v>182</v>
      </c>
      <c r="F120" s="103">
        <f>F129+F121</f>
        <v>3767760</v>
      </c>
      <c r="G120" s="103">
        <f>G129+G121</f>
        <v>3767760</v>
      </c>
      <c r="H120" s="103">
        <f>H129+H121</f>
        <v>3530608.13</v>
      </c>
      <c r="I120" s="109">
        <f t="shared" si="10"/>
        <v>93.705759655604396</v>
      </c>
    </row>
    <row r="121" spans="2:9" ht="20.100000000000001" customHeight="1" x14ac:dyDescent="0.25">
      <c r="B121" s="168">
        <v>3</v>
      </c>
      <c r="C121" s="169"/>
      <c r="D121" s="170"/>
      <c r="E121" s="98" t="s">
        <v>4</v>
      </c>
      <c r="F121" s="35">
        <f>F125+F122</f>
        <v>175500</v>
      </c>
      <c r="G121" s="35">
        <f>G125+G122</f>
        <v>175500</v>
      </c>
      <c r="H121" s="132">
        <f>H125+H122+H127</f>
        <v>3047686.33</v>
      </c>
      <c r="I121" s="91">
        <f t="shared" si="10"/>
        <v>1736.5734074074073</v>
      </c>
    </row>
    <row r="122" spans="2:9" ht="20.100000000000001" customHeight="1" x14ac:dyDescent="0.25">
      <c r="B122" s="171">
        <v>31</v>
      </c>
      <c r="C122" s="172"/>
      <c r="D122" s="173"/>
      <c r="E122" s="111" t="s">
        <v>5</v>
      </c>
      <c r="F122" s="39">
        <v>175500</v>
      </c>
      <c r="G122" s="39">
        <v>175500</v>
      </c>
      <c r="H122" s="122">
        <f>H123+H124</f>
        <v>18928.75</v>
      </c>
      <c r="I122" s="92">
        <f>H122/G122*100</f>
        <v>10.785612535612536</v>
      </c>
    </row>
    <row r="123" spans="2:9" ht="20.100000000000001" customHeight="1" x14ac:dyDescent="0.25">
      <c r="B123" s="106">
        <v>3111</v>
      </c>
      <c r="C123" s="107"/>
      <c r="D123" s="108"/>
      <c r="E123" s="111" t="s">
        <v>28</v>
      </c>
      <c r="F123" s="39"/>
      <c r="G123" s="39"/>
      <c r="H123" s="79">
        <v>16954.509999999998</v>
      </c>
      <c r="I123" s="92"/>
    </row>
    <row r="124" spans="2:9" ht="20.100000000000001" customHeight="1" x14ac:dyDescent="0.25">
      <c r="B124" s="106">
        <v>3132</v>
      </c>
      <c r="C124" s="107"/>
      <c r="D124" s="108"/>
      <c r="E124" s="111" t="s">
        <v>193</v>
      </c>
      <c r="F124" s="39"/>
      <c r="G124" s="39"/>
      <c r="H124" s="79">
        <v>1974.24</v>
      </c>
      <c r="I124" s="92"/>
    </row>
    <row r="125" spans="2:9" ht="20.100000000000001" customHeight="1" x14ac:dyDescent="0.25">
      <c r="B125" s="178">
        <v>32</v>
      </c>
      <c r="C125" s="178"/>
      <c r="D125" s="178"/>
      <c r="E125" s="123" t="s">
        <v>14</v>
      </c>
      <c r="F125" s="39">
        <f>SUM(F126:F126)</f>
        <v>0</v>
      </c>
      <c r="G125" s="39">
        <f>SUM(G126:G126)</f>
        <v>0</v>
      </c>
      <c r="H125" s="39">
        <f>SUM(H126:H126)</f>
        <v>1184.24</v>
      </c>
      <c r="I125" s="40" t="s">
        <v>208</v>
      </c>
    </row>
    <row r="126" spans="2:9" ht="20.100000000000001" customHeight="1" x14ac:dyDescent="0.25">
      <c r="B126" s="106">
        <v>3212</v>
      </c>
      <c r="C126" s="107"/>
      <c r="D126" s="108"/>
      <c r="E126" s="111" t="s">
        <v>91</v>
      </c>
      <c r="F126" s="39"/>
      <c r="G126" s="39"/>
      <c r="H126" s="131">
        <v>1184.24</v>
      </c>
      <c r="I126" s="92"/>
    </row>
    <row r="127" spans="2:9" ht="20.100000000000001" customHeight="1" x14ac:dyDescent="0.25">
      <c r="B127" s="106">
        <v>36</v>
      </c>
      <c r="C127" s="107"/>
      <c r="D127" s="108"/>
      <c r="E127" s="111" t="s">
        <v>223</v>
      </c>
      <c r="F127" s="39"/>
      <c r="G127" s="39"/>
      <c r="H127" s="131">
        <f>H128</f>
        <v>3027573.34</v>
      </c>
      <c r="I127" s="92"/>
    </row>
    <row r="128" spans="2:9" ht="30" x14ac:dyDescent="0.25">
      <c r="B128" s="106">
        <v>3694</v>
      </c>
      <c r="C128" s="107"/>
      <c r="D128" s="108"/>
      <c r="E128" s="111" t="s">
        <v>226</v>
      </c>
      <c r="F128" s="39"/>
      <c r="G128" s="39"/>
      <c r="H128" s="131">
        <v>3027573.34</v>
      </c>
      <c r="I128" s="92"/>
    </row>
    <row r="129" spans="2:9" ht="20.100000000000001" customHeight="1" x14ac:dyDescent="0.25">
      <c r="B129" s="168">
        <v>4</v>
      </c>
      <c r="C129" s="169"/>
      <c r="D129" s="170"/>
      <c r="E129" s="98" t="s">
        <v>6</v>
      </c>
      <c r="F129" s="35">
        <f>F132+F130</f>
        <v>3592260</v>
      </c>
      <c r="G129" s="35">
        <f>G132+G130</f>
        <v>3592260</v>
      </c>
      <c r="H129" s="132">
        <f>H132+H130</f>
        <v>482921.8</v>
      </c>
      <c r="I129" s="91">
        <f t="shared" si="10"/>
        <v>13.443397749606097</v>
      </c>
    </row>
    <row r="130" spans="2:9" ht="20.100000000000001" customHeight="1" x14ac:dyDescent="0.25">
      <c r="B130" s="171">
        <v>42</v>
      </c>
      <c r="C130" s="172"/>
      <c r="D130" s="173"/>
      <c r="E130" s="111" t="s">
        <v>129</v>
      </c>
      <c r="F130" s="39">
        <v>29010</v>
      </c>
      <c r="G130" s="39">
        <v>29010</v>
      </c>
      <c r="H130" s="122">
        <f>H131</f>
        <v>0</v>
      </c>
      <c r="I130" s="92">
        <f t="shared" si="10"/>
        <v>0</v>
      </c>
    </row>
    <row r="131" spans="2:9" ht="20.100000000000001" customHeight="1" x14ac:dyDescent="0.25">
      <c r="B131" s="106">
        <v>4227</v>
      </c>
      <c r="C131" s="107"/>
      <c r="D131" s="108"/>
      <c r="E131" s="111" t="s">
        <v>135</v>
      </c>
      <c r="F131" s="39"/>
      <c r="G131" s="39"/>
      <c r="H131" s="79">
        <v>0</v>
      </c>
      <c r="I131" s="92"/>
    </row>
    <row r="132" spans="2:9" ht="20.100000000000001" customHeight="1" x14ac:dyDescent="0.25">
      <c r="B132" s="171">
        <v>45</v>
      </c>
      <c r="C132" s="172"/>
      <c r="D132" s="173"/>
      <c r="E132" s="37" t="s">
        <v>138</v>
      </c>
      <c r="F132" s="39">
        <v>3563250</v>
      </c>
      <c r="G132" s="39">
        <v>3563250</v>
      </c>
      <c r="H132" s="122">
        <f t="shared" ref="H132" si="20">H133</f>
        <v>482921.8</v>
      </c>
      <c r="I132" s="92">
        <f t="shared" si="10"/>
        <v>13.5528464182979</v>
      </c>
    </row>
    <row r="133" spans="2:9" ht="20.100000000000001" customHeight="1" x14ac:dyDescent="0.25">
      <c r="B133" s="106">
        <v>4511</v>
      </c>
      <c r="C133" s="107"/>
      <c r="D133" s="108"/>
      <c r="E133" s="37" t="s">
        <v>190</v>
      </c>
      <c r="F133" s="39"/>
      <c r="G133" s="39"/>
      <c r="H133" s="131">
        <v>482921.8</v>
      </c>
      <c r="I133" s="92"/>
    </row>
    <row r="134" spans="2:9" ht="20.100000000000001" customHeight="1" x14ac:dyDescent="0.25">
      <c r="B134" s="175" t="s">
        <v>173</v>
      </c>
      <c r="C134" s="176"/>
      <c r="D134" s="177"/>
      <c r="E134" s="102" t="s">
        <v>3</v>
      </c>
      <c r="F134" s="103">
        <f t="shared" ref="F134:H135" si="21">F135</f>
        <v>26550</v>
      </c>
      <c r="G134" s="103">
        <f t="shared" si="21"/>
        <v>26550</v>
      </c>
      <c r="H134" s="103">
        <f t="shared" si="21"/>
        <v>1063.22</v>
      </c>
      <c r="I134" s="109">
        <f t="shared" si="10"/>
        <v>4.0045951035781551</v>
      </c>
    </row>
    <row r="135" spans="2:9" ht="20.100000000000001" customHeight="1" x14ac:dyDescent="0.25">
      <c r="B135" s="168">
        <v>3</v>
      </c>
      <c r="C135" s="169"/>
      <c r="D135" s="170"/>
      <c r="E135" s="98" t="s">
        <v>4</v>
      </c>
      <c r="F135" s="35">
        <f t="shared" si="21"/>
        <v>26550</v>
      </c>
      <c r="G135" s="35">
        <f t="shared" si="21"/>
        <v>26550</v>
      </c>
      <c r="H135" s="132">
        <f t="shared" si="21"/>
        <v>1063.22</v>
      </c>
      <c r="I135" s="91">
        <f t="shared" si="10"/>
        <v>4.0045951035781551</v>
      </c>
    </row>
    <row r="136" spans="2:9" ht="20.100000000000001" customHeight="1" x14ac:dyDescent="0.25">
      <c r="B136" s="178">
        <v>32</v>
      </c>
      <c r="C136" s="178"/>
      <c r="D136" s="178"/>
      <c r="E136" s="123" t="s">
        <v>14</v>
      </c>
      <c r="F136" s="39">
        <v>26550</v>
      </c>
      <c r="G136" s="39">
        <v>26550</v>
      </c>
      <c r="H136" s="122">
        <f t="shared" ref="H136" si="22">H137</f>
        <v>1063.22</v>
      </c>
      <c r="I136" s="92">
        <f t="shared" si="10"/>
        <v>4.0045951035781551</v>
      </c>
    </row>
    <row r="137" spans="2:9" ht="20.100000000000001" customHeight="1" x14ac:dyDescent="0.25">
      <c r="B137" s="106">
        <v>3232</v>
      </c>
      <c r="C137" s="107"/>
      <c r="D137" s="108"/>
      <c r="E137" s="123" t="s">
        <v>102</v>
      </c>
      <c r="F137" s="39"/>
      <c r="G137" s="39"/>
      <c r="H137" s="131">
        <v>1063.22</v>
      </c>
      <c r="I137" s="92"/>
    </row>
    <row r="138" spans="2:9" x14ac:dyDescent="0.25">
      <c r="F138" s="90"/>
      <c r="G138" s="90"/>
      <c r="H138" s="133"/>
    </row>
    <row r="139" spans="2:9" ht="31.5" x14ac:dyDescent="0.25">
      <c r="B139" s="174" t="s">
        <v>184</v>
      </c>
      <c r="C139" s="174"/>
      <c r="D139" s="174"/>
      <c r="E139" s="124" t="s">
        <v>185</v>
      </c>
      <c r="F139" s="35">
        <f t="shared" ref="F139:H140" si="23">F140</f>
        <v>500000</v>
      </c>
      <c r="G139" s="35">
        <f t="shared" si="23"/>
        <v>500000</v>
      </c>
      <c r="H139" s="132">
        <f t="shared" si="23"/>
        <v>132714.02000000002</v>
      </c>
      <c r="I139" s="91">
        <f>H139/G139*100</f>
        <v>26.542804000000004</v>
      </c>
    </row>
    <row r="140" spans="2:9" ht="31.5" x14ac:dyDescent="0.25">
      <c r="B140" s="168" t="s">
        <v>186</v>
      </c>
      <c r="C140" s="169"/>
      <c r="D140" s="170"/>
      <c r="E140" s="98" t="s">
        <v>187</v>
      </c>
      <c r="F140" s="35">
        <f t="shared" si="23"/>
        <v>500000</v>
      </c>
      <c r="G140" s="35">
        <f t="shared" si="23"/>
        <v>500000</v>
      </c>
      <c r="H140" s="132">
        <f t="shared" si="23"/>
        <v>132714.02000000002</v>
      </c>
      <c r="I140" s="91">
        <f t="shared" ref="I140:I150" si="24">H140/G140*100</f>
        <v>26.542804000000004</v>
      </c>
    </row>
    <row r="141" spans="2:9" ht="20.100000000000001" customHeight="1" x14ac:dyDescent="0.25">
      <c r="B141" s="165" t="s">
        <v>188</v>
      </c>
      <c r="C141" s="166"/>
      <c r="D141" s="167"/>
      <c r="E141" s="102" t="s">
        <v>189</v>
      </c>
      <c r="F141" s="103">
        <f>F142+F146</f>
        <v>500000</v>
      </c>
      <c r="G141" s="103">
        <f t="shared" ref="G141:H141" si="25">G142+G146</f>
        <v>500000</v>
      </c>
      <c r="H141" s="103">
        <f t="shared" si="25"/>
        <v>132714.02000000002</v>
      </c>
      <c r="I141" s="109">
        <f t="shared" si="24"/>
        <v>26.542804000000004</v>
      </c>
    </row>
    <row r="142" spans="2:9" ht="20.100000000000001" customHeight="1" x14ac:dyDescent="0.25">
      <c r="B142" s="168">
        <v>3</v>
      </c>
      <c r="C142" s="169"/>
      <c r="D142" s="170"/>
      <c r="E142" s="98" t="s">
        <v>4</v>
      </c>
      <c r="F142" s="35">
        <f>F143</f>
        <v>180662.11</v>
      </c>
      <c r="G142" s="35">
        <f t="shared" ref="G142:H142" si="26">G143</f>
        <v>180662.11</v>
      </c>
      <c r="H142" s="35">
        <f t="shared" si="26"/>
        <v>91438.82</v>
      </c>
      <c r="I142" s="91">
        <f t="shared" si="24"/>
        <v>50.613169524035783</v>
      </c>
    </row>
    <row r="143" spans="2:9" ht="20.100000000000001" customHeight="1" x14ac:dyDescent="0.25">
      <c r="B143" s="171">
        <v>32</v>
      </c>
      <c r="C143" s="172"/>
      <c r="D143" s="173"/>
      <c r="E143" s="111" t="s">
        <v>14</v>
      </c>
      <c r="F143" s="39">
        <v>180662.11</v>
      </c>
      <c r="G143" s="39">
        <v>180662.11</v>
      </c>
      <c r="H143" s="122">
        <f t="shared" ref="H143" si="27">H144+H145</f>
        <v>91438.82</v>
      </c>
      <c r="I143" s="92">
        <f t="shared" si="24"/>
        <v>50.613169524035783</v>
      </c>
    </row>
    <row r="144" spans="2:9" ht="20.100000000000001" customHeight="1" x14ac:dyDescent="0.25">
      <c r="B144" s="106">
        <v>3232</v>
      </c>
      <c r="C144" s="107"/>
      <c r="D144" s="108"/>
      <c r="E144" s="111" t="s">
        <v>102</v>
      </c>
      <c r="F144" s="39"/>
      <c r="G144" s="39"/>
      <c r="H144" s="79">
        <v>29788.85</v>
      </c>
      <c r="I144" s="92"/>
    </row>
    <row r="145" spans="2:9" ht="20.100000000000001" customHeight="1" x14ac:dyDescent="0.25">
      <c r="B145" s="106">
        <v>3238</v>
      </c>
      <c r="C145" s="107"/>
      <c r="D145" s="108"/>
      <c r="E145" s="111" t="s">
        <v>108</v>
      </c>
      <c r="F145" s="39"/>
      <c r="G145" s="39"/>
      <c r="H145" s="79">
        <v>61649.97</v>
      </c>
      <c r="I145" s="92"/>
    </row>
    <row r="146" spans="2:9" ht="20.100000000000001" customHeight="1" x14ac:dyDescent="0.25">
      <c r="B146" s="168">
        <v>4</v>
      </c>
      <c r="C146" s="169"/>
      <c r="D146" s="170"/>
      <c r="E146" s="98" t="s">
        <v>6</v>
      </c>
      <c r="F146" s="35">
        <f>F147+F150</f>
        <v>319337.89</v>
      </c>
      <c r="G146" s="35">
        <f>G147+G150</f>
        <v>319337.89</v>
      </c>
      <c r="H146" s="35">
        <f>H147+H150</f>
        <v>41275.199999999997</v>
      </c>
      <c r="I146" s="91">
        <f>H146/G146*100</f>
        <v>12.925243540627138</v>
      </c>
    </row>
    <row r="147" spans="2:9" ht="20.100000000000001" customHeight="1" x14ac:dyDescent="0.25">
      <c r="B147" s="171">
        <v>42</v>
      </c>
      <c r="C147" s="172"/>
      <c r="D147" s="173"/>
      <c r="E147" s="111" t="s">
        <v>129</v>
      </c>
      <c r="F147" s="39">
        <v>262037.89</v>
      </c>
      <c r="G147" s="39">
        <v>262037.89</v>
      </c>
      <c r="H147" s="122">
        <f>H148+H149</f>
        <v>41275.199999999997</v>
      </c>
      <c r="I147" s="92">
        <f t="shared" si="24"/>
        <v>15.751615157639986</v>
      </c>
    </row>
    <row r="148" spans="2:9" ht="20.100000000000001" customHeight="1" x14ac:dyDescent="0.25">
      <c r="B148" s="106">
        <v>4224</v>
      </c>
      <c r="C148" s="107"/>
      <c r="D148" s="108"/>
      <c r="E148" s="111" t="s">
        <v>134</v>
      </c>
      <c r="F148" s="39"/>
      <c r="G148" s="39"/>
      <c r="H148" s="79">
        <v>6800</v>
      </c>
      <c r="I148" s="92"/>
    </row>
    <row r="149" spans="2:9" ht="20.100000000000001" customHeight="1" x14ac:dyDescent="0.25">
      <c r="B149" s="106">
        <v>4227</v>
      </c>
      <c r="C149" s="107"/>
      <c r="D149" s="108"/>
      <c r="E149" s="111" t="s">
        <v>135</v>
      </c>
      <c r="F149" s="39"/>
      <c r="G149" s="39"/>
      <c r="H149" s="79">
        <v>34475.199999999997</v>
      </c>
      <c r="I149" s="92"/>
    </row>
    <row r="150" spans="2:9" ht="20.100000000000001" customHeight="1" x14ac:dyDescent="0.25">
      <c r="B150" s="171">
        <v>45</v>
      </c>
      <c r="C150" s="172"/>
      <c r="D150" s="173"/>
      <c r="E150" s="37" t="s">
        <v>138</v>
      </c>
      <c r="F150" s="79">
        <v>57300</v>
      </c>
      <c r="G150" s="79">
        <v>57300</v>
      </c>
      <c r="H150" s="79">
        <f t="shared" ref="H150" si="28">H151+H152</f>
        <v>0</v>
      </c>
      <c r="I150" s="92">
        <f t="shared" si="24"/>
        <v>0</v>
      </c>
    </row>
    <row r="151" spans="2:9" ht="20.100000000000001" customHeight="1" x14ac:dyDescent="0.25">
      <c r="B151" s="106">
        <v>4511</v>
      </c>
      <c r="C151" s="107"/>
      <c r="D151" s="108"/>
      <c r="E151" s="37" t="s">
        <v>190</v>
      </c>
      <c r="F151" s="79"/>
      <c r="G151" s="79"/>
      <c r="H151" s="131">
        <v>0</v>
      </c>
      <c r="I151" s="92"/>
    </row>
    <row r="152" spans="2:9" ht="20.100000000000001" customHeight="1" x14ac:dyDescent="0.25">
      <c r="B152" s="106">
        <v>4521</v>
      </c>
      <c r="C152" s="107"/>
      <c r="D152" s="108"/>
      <c r="E152" s="37" t="s">
        <v>161</v>
      </c>
      <c r="F152" s="79"/>
      <c r="G152" s="79"/>
      <c r="H152" s="131">
        <v>0</v>
      </c>
      <c r="I152" s="92"/>
    </row>
    <row r="153" spans="2:9" x14ac:dyDescent="0.25">
      <c r="B153" s="106"/>
      <c r="C153" s="107"/>
      <c r="D153" s="108"/>
      <c r="E153" s="37"/>
      <c r="F153" s="79"/>
      <c r="G153" s="79"/>
      <c r="H153" s="131"/>
      <c r="I153" s="92"/>
    </row>
    <row r="154" spans="2:9" ht="31.5" x14ac:dyDescent="0.25">
      <c r="B154" s="174" t="s">
        <v>210</v>
      </c>
      <c r="C154" s="174"/>
      <c r="D154" s="174"/>
      <c r="E154" s="17" t="s">
        <v>209</v>
      </c>
      <c r="F154" s="35">
        <f>F155</f>
        <v>0</v>
      </c>
      <c r="G154" s="35">
        <f t="shared" ref="G154:H156" si="29">G155</f>
        <v>0</v>
      </c>
      <c r="H154" s="35">
        <f t="shared" si="29"/>
        <v>6076.75</v>
      </c>
      <c r="I154" s="36" t="s">
        <v>208</v>
      </c>
    </row>
    <row r="155" spans="2:9" ht="20.100000000000001" customHeight="1" x14ac:dyDescent="0.25">
      <c r="B155" s="165" t="s">
        <v>166</v>
      </c>
      <c r="C155" s="166"/>
      <c r="D155" s="167"/>
      <c r="E155" s="102" t="s">
        <v>176</v>
      </c>
      <c r="F155" s="103">
        <f>F156</f>
        <v>0</v>
      </c>
      <c r="G155" s="103">
        <f t="shared" si="29"/>
        <v>0</v>
      </c>
      <c r="H155" s="103">
        <f t="shared" si="29"/>
        <v>6076.75</v>
      </c>
      <c r="I155" s="104" t="s">
        <v>208</v>
      </c>
    </row>
    <row r="156" spans="2:9" ht="20.100000000000001" customHeight="1" x14ac:dyDescent="0.25">
      <c r="B156" s="168">
        <v>3</v>
      </c>
      <c r="C156" s="169"/>
      <c r="D156" s="170"/>
      <c r="E156" s="98" t="s">
        <v>4</v>
      </c>
      <c r="F156" s="35">
        <f>F157</f>
        <v>0</v>
      </c>
      <c r="G156" s="35">
        <f t="shared" si="29"/>
        <v>0</v>
      </c>
      <c r="H156" s="35">
        <f t="shared" si="29"/>
        <v>6076.75</v>
      </c>
      <c r="I156" s="40" t="s">
        <v>208</v>
      </c>
    </row>
    <row r="157" spans="2:9" ht="20.100000000000001" customHeight="1" x14ac:dyDescent="0.25">
      <c r="B157" s="171">
        <v>32</v>
      </c>
      <c r="C157" s="172"/>
      <c r="D157" s="173"/>
      <c r="E157" s="111" t="s">
        <v>14</v>
      </c>
      <c r="F157" s="39">
        <v>0</v>
      </c>
      <c r="G157" s="39">
        <v>0</v>
      </c>
      <c r="H157" s="122">
        <f>SUM(H158:H158)</f>
        <v>6076.75</v>
      </c>
      <c r="I157" s="40" t="s">
        <v>208</v>
      </c>
    </row>
    <row r="158" spans="2:9" ht="20.100000000000001" customHeight="1" x14ac:dyDescent="0.25">
      <c r="B158" s="106">
        <v>3232</v>
      </c>
      <c r="C158" s="107"/>
      <c r="D158" s="108"/>
      <c r="E158" s="111" t="s">
        <v>102</v>
      </c>
      <c r="F158" s="39"/>
      <c r="G158" s="39"/>
      <c r="H158" s="79">
        <v>6076.75</v>
      </c>
      <c r="I158" s="92"/>
    </row>
    <row r="160" spans="2:9" x14ac:dyDescent="0.25">
      <c r="H160" s="185" t="s">
        <v>232</v>
      </c>
      <c r="I160" s="185"/>
    </row>
    <row r="161" spans="8:9" x14ac:dyDescent="0.25">
      <c r="H161" s="182" t="s">
        <v>233</v>
      </c>
      <c r="I161" s="182"/>
    </row>
  </sheetData>
  <mergeCells count="64">
    <mergeCell ref="H160:I160"/>
    <mergeCell ref="H161:I161"/>
    <mergeCell ref="B15:E15"/>
    <mergeCell ref="D1:H1"/>
    <mergeCell ref="B3:I3"/>
    <mergeCell ref="B5:I5"/>
    <mergeCell ref="B7:E7"/>
    <mergeCell ref="B8:E8"/>
    <mergeCell ref="B9:E9"/>
    <mergeCell ref="B10:E10"/>
    <mergeCell ref="B11:E11"/>
    <mergeCell ref="B12:E12"/>
    <mergeCell ref="B13:E13"/>
    <mergeCell ref="B14:E14"/>
    <mergeCell ref="B32:D32"/>
    <mergeCell ref="B16:E16"/>
    <mergeCell ref="B17:E17"/>
    <mergeCell ref="B18:E18"/>
    <mergeCell ref="B19:D19"/>
    <mergeCell ref="B20:D20"/>
    <mergeCell ref="B21:D21"/>
    <mergeCell ref="B22:D22"/>
    <mergeCell ref="B26:D26"/>
    <mergeCell ref="B27:D27"/>
    <mergeCell ref="B28:D28"/>
    <mergeCell ref="B81:D81"/>
    <mergeCell ref="B33:D33"/>
    <mergeCell ref="B38:D38"/>
    <mergeCell ref="B39:D39"/>
    <mergeCell ref="B44:D44"/>
    <mergeCell ref="B61:D61"/>
    <mergeCell ref="B67:D67"/>
    <mergeCell ref="B68:D68"/>
    <mergeCell ref="B70:D70"/>
    <mergeCell ref="B80:D80"/>
    <mergeCell ref="B125:D125"/>
    <mergeCell ref="B86:D86"/>
    <mergeCell ref="B97:D97"/>
    <mergeCell ref="B100:D100"/>
    <mergeCell ref="B101:D101"/>
    <mergeCell ref="B104:D104"/>
    <mergeCell ref="B107:D107"/>
    <mergeCell ref="B108:D108"/>
    <mergeCell ref="B115:D115"/>
    <mergeCell ref="B121:D121"/>
    <mergeCell ref="B122:D122"/>
    <mergeCell ref="B140:D140"/>
    <mergeCell ref="B129:D129"/>
    <mergeCell ref="B130:D130"/>
    <mergeCell ref="B132:D132"/>
    <mergeCell ref="B134:D134"/>
    <mergeCell ref="B135:D135"/>
    <mergeCell ref="B136:D136"/>
    <mergeCell ref="B139:D139"/>
    <mergeCell ref="B155:D155"/>
    <mergeCell ref="B156:D156"/>
    <mergeCell ref="B157:D157"/>
    <mergeCell ref="B154:D154"/>
    <mergeCell ref="B141:D141"/>
    <mergeCell ref="B142:D142"/>
    <mergeCell ref="B143:D143"/>
    <mergeCell ref="B146:D146"/>
    <mergeCell ref="B147:D147"/>
    <mergeCell ref="B150:D150"/>
  </mergeCell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marcela.ovcaric@sbkt.hr</cp:lastModifiedBy>
  <cp:lastPrinted>2024-07-19T11:48:08Z</cp:lastPrinted>
  <dcterms:created xsi:type="dcterms:W3CDTF">2022-08-12T12:51:27Z</dcterms:created>
  <dcterms:modified xsi:type="dcterms:W3CDTF">2024-07-19T11:56:21Z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