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116F34D5-8905-4353-9C01-D8C9CBC01E6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 Sažetak " sheetId="7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financiranja'!$A$1:$G$30</definedName>
    <definedName name="_xlnm.Print_Area" localSheetId="1">' Račun prihoda i rashoda'!$A$1:$G$82</definedName>
    <definedName name="_xlnm.Print_Area" localSheetId="0">' Sažetak '!$A$1:$J$42</definedName>
    <definedName name="_xlnm.Print_Area" localSheetId="3">'Posebni dio'!$A$1:$G$3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7" l="1"/>
  <c r="H31" i="7"/>
  <c r="F42" i="7" l="1"/>
  <c r="H42" i="7"/>
  <c r="G39" i="7"/>
  <c r="F94" i="6" l="1"/>
  <c r="G94" i="6"/>
  <c r="H94" i="6"/>
  <c r="I94" i="6"/>
  <c r="E94" i="6"/>
  <c r="D67" i="4"/>
  <c r="E67" i="4"/>
  <c r="F67" i="4"/>
  <c r="G67" i="4"/>
  <c r="C67" i="4"/>
  <c r="D47" i="4"/>
  <c r="E47" i="4"/>
  <c r="F47" i="4"/>
  <c r="G47" i="4"/>
  <c r="C47" i="4"/>
  <c r="I21" i="6" l="1"/>
  <c r="I20" i="6" s="1"/>
  <c r="H21" i="6"/>
  <c r="H20" i="6" s="1"/>
  <c r="G21" i="6"/>
  <c r="G20" i="6" s="1"/>
  <c r="F21" i="6"/>
  <c r="F20" i="6" s="1"/>
  <c r="E21" i="6"/>
  <c r="E20" i="6" s="1"/>
  <c r="I97" i="6"/>
  <c r="I96" i="6" s="1"/>
  <c r="H97" i="6"/>
  <c r="H96" i="6" s="1"/>
  <c r="G97" i="6"/>
  <c r="G96" i="6" s="1"/>
  <c r="F97" i="6"/>
  <c r="F96" i="6" s="1"/>
  <c r="E97" i="6"/>
  <c r="E96" i="6" s="1"/>
  <c r="F24" i="6"/>
  <c r="F23" i="6" s="1"/>
  <c r="F8" i="6" s="1"/>
  <c r="G24" i="6"/>
  <c r="G23" i="6" s="1"/>
  <c r="G8" i="6" s="1"/>
  <c r="H24" i="6"/>
  <c r="H23" i="6" s="1"/>
  <c r="H8" i="6" s="1"/>
  <c r="I24" i="6"/>
  <c r="I23" i="6" s="1"/>
  <c r="I8" i="6" s="1"/>
  <c r="E24" i="6"/>
  <c r="E23" i="6" s="1"/>
  <c r="E8" i="6" s="1"/>
  <c r="E9" i="4"/>
  <c r="H11" i="7" s="1"/>
  <c r="E16" i="4" l="1"/>
  <c r="E8" i="4" l="1"/>
  <c r="H12" i="7"/>
  <c r="H10" i="7" s="1"/>
  <c r="G42" i="7"/>
  <c r="F20" i="5"/>
  <c r="D25" i="5"/>
  <c r="E25" i="5"/>
  <c r="F25" i="5"/>
  <c r="G25" i="5"/>
  <c r="C25" i="5"/>
  <c r="I103" i="6"/>
  <c r="H103" i="6"/>
  <c r="H102" i="6" s="1"/>
  <c r="H101" i="6" s="1"/>
  <c r="H100" i="6" s="1"/>
  <c r="G103" i="6"/>
  <c r="G102" i="6" s="1"/>
  <c r="G101" i="6" s="1"/>
  <c r="G100" i="6" s="1"/>
  <c r="F103" i="6"/>
  <c r="F102" i="6" s="1"/>
  <c r="F101" i="6" s="1"/>
  <c r="F100" i="6" s="1"/>
  <c r="E103" i="6"/>
  <c r="E102" i="6" s="1"/>
  <c r="E101" i="6" s="1"/>
  <c r="E100" i="6" s="1"/>
  <c r="I102" i="6"/>
  <c r="I101" i="6" s="1"/>
  <c r="I100" i="6" s="1"/>
  <c r="I92" i="6"/>
  <c r="H92" i="6"/>
  <c r="G92" i="6"/>
  <c r="F92" i="6"/>
  <c r="E92" i="6"/>
  <c r="I86" i="6"/>
  <c r="H86" i="6"/>
  <c r="G86" i="6"/>
  <c r="F86" i="6"/>
  <c r="E86" i="6"/>
  <c r="I82" i="6"/>
  <c r="H82" i="6"/>
  <c r="G82" i="6"/>
  <c r="F82" i="6"/>
  <c r="E82" i="6"/>
  <c r="I80" i="6"/>
  <c r="H80" i="6"/>
  <c r="G80" i="6"/>
  <c r="F80" i="6"/>
  <c r="E80" i="6"/>
  <c r="I74" i="6"/>
  <c r="H74" i="6"/>
  <c r="G74" i="6"/>
  <c r="F74" i="6"/>
  <c r="E74" i="6"/>
  <c r="I72" i="6"/>
  <c r="H72" i="6"/>
  <c r="G72" i="6"/>
  <c r="F72" i="6"/>
  <c r="E72" i="6"/>
  <c r="I69" i="6"/>
  <c r="I68" i="6" s="1"/>
  <c r="I15" i="6" s="1"/>
  <c r="H69" i="6"/>
  <c r="H68" i="6" s="1"/>
  <c r="H15" i="6" s="1"/>
  <c r="G69" i="6"/>
  <c r="G68" i="6" s="1"/>
  <c r="G15" i="6" s="1"/>
  <c r="F69" i="6"/>
  <c r="F68" i="6" s="1"/>
  <c r="F15" i="6" s="1"/>
  <c r="E69" i="6"/>
  <c r="E68" i="6" s="1"/>
  <c r="E15" i="6" s="1"/>
  <c r="I66" i="6"/>
  <c r="H66" i="6"/>
  <c r="G66" i="6"/>
  <c r="F66" i="6"/>
  <c r="E66" i="6"/>
  <c r="I64" i="6"/>
  <c r="H64" i="6"/>
  <c r="G64" i="6"/>
  <c r="F64" i="6"/>
  <c r="E64" i="6"/>
  <c r="I60" i="6"/>
  <c r="H60" i="6"/>
  <c r="G60" i="6"/>
  <c r="F60" i="6"/>
  <c r="E60" i="6"/>
  <c r="I56" i="6"/>
  <c r="H56" i="6"/>
  <c r="G56" i="6"/>
  <c r="F56" i="6"/>
  <c r="F55" i="6" s="1"/>
  <c r="F13" i="6" s="1"/>
  <c r="E56" i="6"/>
  <c r="I53" i="6"/>
  <c r="H53" i="6"/>
  <c r="G53" i="6"/>
  <c r="F53" i="6"/>
  <c r="E53" i="6"/>
  <c r="I50" i="6"/>
  <c r="H50" i="6"/>
  <c r="G50" i="6"/>
  <c r="G49" i="6" s="1"/>
  <c r="G12" i="6" s="1"/>
  <c r="F50" i="6"/>
  <c r="E50" i="6"/>
  <c r="I46" i="6"/>
  <c r="H46" i="6"/>
  <c r="G46" i="6"/>
  <c r="F46" i="6"/>
  <c r="E46" i="6"/>
  <c r="I43" i="6"/>
  <c r="H43" i="6"/>
  <c r="G43" i="6"/>
  <c r="F43" i="6"/>
  <c r="E43" i="6"/>
  <c r="I38" i="6"/>
  <c r="I37" i="6" s="1"/>
  <c r="I10" i="6" s="1"/>
  <c r="H38" i="6"/>
  <c r="H37" i="6" s="1"/>
  <c r="H10" i="6" s="1"/>
  <c r="G38" i="6"/>
  <c r="G37" i="6" s="1"/>
  <c r="G10" i="6" s="1"/>
  <c r="F38" i="6"/>
  <c r="F37" i="6" s="1"/>
  <c r="F10" i="6" s="1"/>
  <c r="E38" i="6"/>
  <c r="E37" i="6" s="1"/>
  <c r="E10" i="6" s="1"/>
  <c r="I33" i="6"/>
  <c r="H33" i="6"/>
  <c r="G33" i="6"/>
  <c r="F33" i="6"/>
  <c r="E33" i="6"/>
  <c r="I27" i="6"/>
  <c r="H27" i="6"/>
  <c r="G27" i="6"/>
  <c r="F27" i="6"/>
  <c r="E27" i="6"/>
  <c r="C21" i="5"/>
  <c r="C20" i="5" s="1"/>
  <c r="G21" i="5"/>
  <c r="G20" i="5" s="1"/>
  <c r="F21" i="5"/>
  <c r="E21" i="5"/>
  <c r="E20" i="5" s="1"/>
  <c r="D21" i="5"/>
  <c r="D20" i="5" s="1"/>
  <c r="G29" i="5"/>
  <c r="G24" i="5" s="1"/>
  <c r="F29" i="5"/>
  <c r="E29" i="5"/>
  <c r="D29" i="5"/>
  <c r="C29" i="5"/>
  <c r="G27" i="5"/>
  <c r="F27" i="5"/>
  <c r="E27" i="5"/>
  <c r="D27" i="5"/>
  <c r="C27" i="5"/>
  <c r="G8" i="5"/>
  <c r="J22" i="7" s="1"/>
  <c r="F8" i="5"/>
  <c r="I22" i="7" s="1"/>
  <c r="I24" i="7" s="1"/>
  <c r="E8" i="5"/>
  <c r="H22" i="7" s="1"/>
  <c r="D8" i="5"/>
  <c r="G22" i="7" s="1"/>
  <c r="C8" i="5"/>
  <c r="F22" i="7" s="1"/>
  <c r="G11" i="5"/>
  <c r="J23" i="7" s="1"/>
  <c r="F11" i="5"/>
  <c r="I23" i="7" s="1"/>
  <c r="E11" i="5"/>
  <c r="H23" i="7" s="1"/>
  <c r="D11" i="5"/>
  <c r="G23" i="7" s="1"/>
  <c r="C11" i="5"/>
  <c r="F23" i="7" s="1"/>
  <c r="G81" i="4"/>
  <c r="G80" i="4" s="1"/>
  <c r="F81" i="4"/>
  <c r="F80" i="4" s="1"/>
  <c r="E81" i="4"/>
  <c r="E80" i="4" s="1"/>
  <c r="D81" i="4"/>
  <c r="D80" i="4" s="1"/>
  <c r="C81" i="4"/>
  <c r="C80" i="4" s="1"/>
  <c r="G73" i="4"/>
  <c r="F73" i="4"/>
  <c r="E73" i="4"/>
  <c r="D73" i="4"/>
  <c r="C73" i="4"/>
  <c r="G71" i="4"/>
  <c r="F71" i="4"/>
  <c r="E71" i="4"/>
  <c r="D71" i="4"/>
  <c r="C71" i="4"/>
  <c r="G65" i="4"/>
  <c r="F65" i="4"/>
  <c r="E65" i="4"/>
  <c r="D65" i="4"/>
  <c r="C65" i="4"/>
  <c r="G63" i="4"/>
  <c r="F63" i="4"/>
  <c r="E63" i="4"/>
  <c r="D63" i="4"/>
  <c r="C63" i="4"/>
  <c r="G59" i="4"/>
  <c r="F59" i="4"/>
  <c r="E59" i="4"/>
  <c r="D59" i="4"/>
  <c r="C59" i="4"/>
  <c r="G53" i="4"/>
  <c r="F53" i="4"/>
  <c r="E53" i="4"/>
  <c r="D53" i="4"/>
  <c r="C53" i="4"/>
  <c r="G51" i="4"/>
  <c r="F51" i="4"/>
  <c r="E51" i="4"/>
  <c r="D51" i="4"/>
  <c r="C51" i="4"/>
  <c r="G45" i="4"/>
  <c r="F45" i="4"/>
  <c r="E45" i="4"/>
  <c r="D45" i="4"/>
  <c r="C45" i="4"/>
  <c r="G43" i="4"/>
  <c r="F43" i="4"/>
  <c r="E43" i="4"/>
  <c r="D43" i="4"/>
  <c r="C43" i="4"/>
  <c r="G39" i="4"/>
  <c r="F39" i="4"/>
  <c r="E39" i="4"/>
  <c r="D39" i="4"/>
  <c r="C39" i="4"/>
  <c r="G28" i="4"/>
  <c r="J15" i="7" s="1"/>
  <c r="F28" i="4"/>
  <c r="I15" i="7" s="1"/>
  <c r="E28" i="4"/>
  <c r="H15" i="7" s="1"/>
  <c r="D28" i="4"/>
  <c r="G15" i="7" s="1"/>
  <c r="C28" i="4"/>
  <c r="F15" i="7" s="1"/>
  <c r="G22" i="4"/>
  <c r="F22" i="4"/>
  <c r="I14" i="7" s="1"/>
  <c r="I13" i="7" s="1"/>
  <c r="E22" i="4"/>
  <c r="H14" i="7" s="1"/>
  <c r="H13" i="7" s="1"/>
  <c r="D22" i="4"/>
  <c r="G14" i="7" s="1"/>
  <c r="G13" i="7" s="1"/>
  <c r="C22" i="4"/>
  <c r="G16" i="4"/>
  <c r="J12" i="7" s="1"/>
  <c r="F16" i="4"/>
  <c r="I12" i="7" s="1"/>
  <c r="D16" i="4"/>
  <c r="G12" i="7" s="1"/>
  <c r="C16" i="4"/>
  <c r="F12" i="7" s="1"/>
  <c r="G9" i="4"/>
  <c r="F9" i="4"/>
  <c r="D9" i="4"/>
  <c r="C9" i="4"/>
  <c r="J24" i="7" l="1"/>
  <c r="G8" i="4"/>
  <c r="J11" i="7"/>
  <c r="J10" i="7" s="1"/>
  <c r="G24" i="7"/>
  <c r="H16" i="7"/>
  <c r="D8" i="4"/>
  <c r="G11" i="7"/>
  <c r="G10" i="7" s="1"/>
  <c r="G16" i="7" s="1"/>
  <c r="F8" i="4"/>
  <c r="I11" i="7"/>
  <c r="I10" i="7" s="1"/>
  <c r="I16" i="7" s="1"/>
  <c r="I25" i="7" s="1"/>
  <c r="F24" i="7"/>
  <c r="C8" i="4"/>
  <c r="F11" i="7"/>
  <c r="F10" i="7" s="1"/>
  <c r="F16" i="7" s="1"/>
  <c r="F25" i="7" s="1"/>
  <c r="F32" i="7" s="1"/>
  <c r="F33" i="7" s="1"/>
  <c r="C21" i="4"/>
  <c r="F14" i="7"/>
  <c r="F13" i="7" s="1"/>
  <c r="G21" i="4"/>
  <c r="J14" i="7"/>
  <c r="J13" i="7" s="1"/>
  <c r="H24" i="7"/>
  <c r="I39" i="7"/>
  <c r="I42" i="7" s="1"/>
  <c r="J39" i="7" s="1"/>
  <c r="J42" i="7" s="1"/>
  <c r="H42" i="6"/>
  <c r="H11" i="6" s="1"/>
  <c r="I26" i="6"/>
  <c r="I49" i="6"/>
  <c r="I12" i="6" s="1"/>
  <c r="F42" i="6"/>
  <c r="F11" i="6" s="1"/>
  <c r="E58" i="4"/>
  <c r="E21" i="4"/>
  <c r="F58" i="4"/>
  <c r="E38" i="4"/>
  <c r="C58" i="4"/>
  <c r="G58" i="4"/>
  <c r="D58" i="4"/>
  <c r="D21" i="4"/>
  <c r="F38" i="4"/>
  <c r="C38" i="4"/>
  <c r="G38" i="4"/>
  <c r="D38" i="4"/>
  <c r="F21" i="4"/>
  <c r="F26" i="6"/>
  <c r="E49" i="6"/>
  <c r="E12" i="6" s="1"/>
  <c r="E55" i="6"/>
  <c r="E13" i="6" s="1"/>
  <c r="I55" i="6"/>
  <c r="I13" i="6" s="1"/>
  <c r="E71" i="6"/>
  <c r="E91" i="6"/>
  <c r="E6" i="6" s="1"/>
  <c r="G71" i="6"/>
  <c r="I71" i="6"/>
  <c r="H91" i="6"/>
  <c r="H6" i="6" s="1"/>
  <c r="F63" i="6"/>
  <c r="F14" i="6" s="1"/>
  <c r="H26" i="6"/>
  <c r="I42" i="6"/>
  <c r="I11" i="6" s="1"/>
  <c r="G63" i="6"/>
  <c r="G14" i="6" s="1"/>
  <c r="F49" i="6"/>
  <c r="F12" i="6" s="1"/>
  <c r="I9" i="6"/>
  <c r="G55" i="6"/>
  <c r="G13" i="6" s="1"/>
  <c r="F71" i="6"/>
  <c r="E42" i="6"/>
  <c r="E11" i="6" s="1"/>
  <c r="H49" i="6"/>
  <c r="H12" i="6" s="1"/>
  <c r="F91" i="6"/>
  <c r="F6" i="6" s="1"/>
  <c r="E26" i="6"/>
  <c r="G42" i="6"/>
  <c r="G11" i="6" s="1"/>
  <c r="G91" i="6"/>
  <c r="G6" i="6" s="1"/>
  <c r="H71" i="6"/>
  <c r="G26" i="6"/>
  <c r="I91" i="6"/>
  <c r="I6" i="6" s="1"/>
  <c r="F79" i="6"/>
  <c r="F78" i="6" s="1"/>
  <c r="F77" i="6" s="1"/>
  <c r="E79" i="6"/>
  <c r="E7" i="6" s="1"/>
  <c r="H55" i="6"/>
  <c r="H13" i="6" s="1"/>
  <c r="E63" i="6"/>
  <c r="E14" i="6" s="1"/>
  <c r="I63" i="6"/>
  <c r="I14" i="6" s="1"/>
  <c r="H63" i="6"/>
  <c r="H14" i="6" s="1"/>
  <c r="H79" i="6"/>
  <c r="H78" i="6" s="1"/>
  <c r="H77" i="6" s="1"/>
  <c r="I79" i="6"/>
  <c r="I78" i="6" s="1"/>
  <c r="I77" i="6" s="1"/>
  <c r="G79" i="6"/>
  <c r="G7" i="6" s="1"/>
  <c r="C24" i="5"/>
  <c r="F24" i="5"/>
  <c r="D24" i="5"/>
  <c r="E24" i="5"/>
  <c r="G25" i="7" l="1"/>
  <c r="J16" i="7"/>
  <c r="J25" i="7" s="1"/>
  <c r="J32" i="7" s="1"/>
  <c r="J33" i="7" s="1"/>
  <c r="I32" i="7"/>
  <c r="I33" i="7" s="1"/>
  <c r="H25" i="7"/>
  <c r="H32" i="7" s="1"/>
  <c r="G19" i="6"/>
  <c r="G18" i="6" s="1"/>
  <c r="F19" i="6"/>
  <c r="F18" i="6" s="1"/>
  <c r="E19" i="6"/>
  <c r="E18" i="6" s="1"/>
  <c r="H19" i="6"/>
  <c r="H18" i="6" s="1"/>
  <c r="I19" i="6"/>
  <c r="I18" i="6" s="1"/>
  <c r="H90" i="6"/>
  <c r="H89" i="6" s="1"/>
  <c r="G90" i="6"/>
  <c r="G89" i="6" s="1"/>
  <c r="E90" i="6"/>
  <c r="E89" i="6" s="1"/>
  <c r="I90" i="6"/>
  <c r="I89" i="6" s="1"/>
  <c r="F90" i="6"/>
  <c r="F89" i="6" s="1"/>
  <c r="H9" i="6"/>
  <c r="F9" i="6"/>
  <c r="H7" i="6"/>
  <c r="E78" i="6"/>
  <c r="E77" i="6" s="1"/>
  <c r="G9" i="6"/>
  <c r="G17" i="6" s="1"/>
  <c r="G78" i="6"/>
  <c r="G77" i="6" s="1"/>
  <c r="F7" i="6"/>
  <c r="E9" i="6"/>
  <c r="I7" i="6"/>
  <c r="G32" i="7" l="1"/>
  <c r="G33" i="7" s="1"/>
  <c r="F17" i="6"/>
  <c r="H17" i="6"/>
  <c r="E17" i="6"/>
  <c r="I17" i="6"/>
</calcChain>
</file>

<file path=xl/sharedStrings.xml><?xml version="1.0" encoding="utf-8"?>
<sst xmlns="http://schemas.openxmlformats.org/spreadsheetml/2006/main" count="307" uniqueCount="150">
  <si>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</si>
  <si>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</si>
  <si>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</si>
  <si>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</si>
  <si>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</si>
  <si>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</si>
  <si>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</si>
  <si>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</si>
  <si>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</si>
  <si>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</si>
  <si>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</si>
  <si>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</si>
  <si>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</si>
  <si>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</si>
  <si>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</si>
  <si>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</si>
  <si>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</si>
  <si>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</si>
  <si>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</si>
  <si>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</si>
  <si>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</si>
  <si>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</si>
  <si>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</si>
  <si>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</si>
  <si>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</si>
  <si>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</si>
  <si>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</si>
  <si>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</si>
  <si>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</si>
  <si>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</si>
  <si>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</si>
  <si>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</si>
  <si>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</si>
  <si>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</si>
  <si>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</si>
  <si>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</si>
  <si>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</si>
  <si>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</si>
  <si>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</si>
  <si>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</si>
  <si>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</si>
  <si>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</si>
  <si>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</si>
  <si>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</si>
  <si>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</si>
  <si>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</si>
  <si>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</si>
  <si>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</si>
  <si>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</si>
  <si>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</si>
  <si>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</si>
  <si>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</si>
  <si>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</si>
  <si>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</si>
  <si>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</si>
  <si>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IZVRŠENJE 
2023.</t>
  </si>
  <si>
    <t>TEKUĆI PLAN 
2024.</t>
  </si>
  <si>
    <t>PLAN 
2025.</t>
  </si>
  <si>
    <t>PROJEKCIJA 
2026.</t>
  </si>
  <si>
    <t>PROJEKCIJA
2027.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</si>
  <si>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</si>
  <si>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</si>
  <si>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</si>
  <si>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</si>
  <si>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t>Kazne, upravne mjere i ostali prihodi</t>
  </si>
  <si>
    <t>Financijski rashodi</t>
  </si>
  <si>
    <t>Pomoći dane u inozemstvo i unutar općeg proračuna</t>
  </si>
  <si>
    <t>Ostali rashodi</t>
  </si>
  <si>
    <t>Rashodi za nabavu proizvedene dugotrajne imovine</t>
  </si>
  <si>
    <t>Rashodi za dodatna ulaganja na nefinancijskoj imovini</t>
  </si>
  <si>
    <t>Vlastiti izvori</t>
  </si>
  <si>
    <t>Rezultat poslovanja</t>
  </si>
  <si>
    <t>07</t>
  </si>
  <si>
    <t>Zdravstvo</t>
  </si>
  <si>
    <t>076</t>
  </si>
  <si>
    <t>Poslovi i usluge zdravstva koji nisu drugdje svrstani</t>
  </si>
  <si>
    <t>Decentralizacija</t>
  </si>
  <si>
    <t xml:space="preserve">Namjenski primici  </t>
  </si>
  <si>
    <t xml:space="preserve"> 40711 SPECIJALNA BOLNICA ZA MEDICINSKU REHABILITACIJU KRAPINSKE TOPLICE</t>
  </si>
  <si>
    <t>Izvršenje 2023.</t>
  </si>
  <si>
    <t>Plan 2024.</t>
  </si>
  <si>
    <t>Plan za 2025.</t>
  </si>
  <si>
    <t>Projekcija 
za 2026.</t>
  </si>
  <si>
    <t>Projekcija 
za 2027.</t>
  </si>
  <si>
    <t>Izvor 1.1 Opći prihodi i primici</t>
  </si>
  <si>
    <t>Izvor 1.3 Decentralizacija</t>
  </si>
  <si>
    <t>Izvor 3.1 Vlastiti prihodi</t>
  </si>
  <si>
    <t>Izvor 4.3 Posebne namjene</t>
  </si>
  <si>
    <t>Izvor 5.2 Ministarstvo</t>
  </si>
  <si>
    <t>Izvor 5.6 HZZO</t>
  </si>
  <si>
    <t>Izvor 5.7 Ministarstvo prijenos EU</t>
  </si>
  <si>
    <t>Izvor 6.2 Donacija</t>
  </si>
  <si>
    <t>Izvor 7.1 Prihodi od prodaje nefinancijske imovine</t>
  </si>
  <si>
    <t>Izvor 8.1 Namjenski primici od zaduživanja</t>
  </si>
  <si>
    <t>SVEUKUPNO</t>
  </si>
  <si>
    <t>PROGRAM 1003</t>
  </si>
  <si>
    <t>Program - ZDRAVSTVENA ZAŠTITA - REDOVNA DJELATNOST</t>
  </si>
  <si>
    <t>Naziv aktivnosti - Redovni poslovi zdravstvene zaštite</t>
  </si>
  <si>
    <t>1.1.</t>
  </si>
  <si>
    <t>3.1.1</t>
  </si>
  <si>
    <t>Pomoći dane u inozemstvo i unutar istog proračuna</t>
  </si>
  <si>
    <t>4.3.1</t>
  </si>
  <si>
    <t>Posebne namjene</t>
  </si>
  <si>
    <t>5.2.1</t>
  </si>
  <si>
    <t>Ministarstvo</t>
  </si>
  <si>
    <t>5.6.1</t>
  </si>
  <si>
    <t>HZZO</t>
  </si>
  <si>
    <t>5.7.1</t>
  </si>
  <si>
    <t>Ministarstvo prijenos EU</t>
  </si>
  <si>
    <t>Donacija</t>
  </si>
  <si>
    <t>7.1.1</t>
  </si>
  <si>
    <t>8.1.1</t>
  </si>
  <si>
    <t>Postrojenja i oprema</t>
  </si>
  <si>
    <t>Medicinska i laboratorijska oprema</t>
  </si>
  <si>
    <t>PROGRAM 1000</t>
  </si>
  <si>
    <t>NAZIV PROGRAMA - ZDRAVSTVENA ZAŠTITA - ZAKONSKI STANDARD</t>
  </si>
  <si>
    <t>1.3.</t>
  </si>
  <si>
    <t>PROGRAM 1001</t>
  </si>
  <si>
    <t>NAZIV PROGRAMA - ZDRAVSTVENA ZAŠTITA - IZNAD STANDARDA</t>
  </si>
  <si>
    <t>Dodatna ulaganja na građevinskim objektima</t>
  </si>
  <si>
    <t>PROGRAM 1002</t>
  </si>
  <si>
    <t>UKUPNO PRIMICI</t>
  </si>
  <si>
    <t xml:space="preserve"> Opći prihodi i primici</t>
  </si>
  <si>
    <t xml:space="preserve"> Decentralizacija</t>
  </si>
  <si>
    <t xml:space="preserve"> Decentralizacija-prenamjena-potres</t>
  </si>
  <si>
    <t xml:space="preserve"> Vlastiti prihodi</t>
  </si>
  <si>
    <t xml:space="preserve"> Posebne namjene </t>
  </si>
  <si>
    <t xml:space="preserve"> Ministarstvo</t>
  </si>
  <si>
    <t xml:space="preserve"> HZZO</t>
  </si>
  <si>
    <t xml:space="preserve"> Ministarstvo - prijenos EU</t>
  </si>
  <si>
    <t xml:space="preserve"> Donacije</t>
  </si>
  <si>
    <t>Donacije</t>
  </si>
  <si>
    <t xml:space="preserve"> Prihodi od prodaje nefinancijske imovine</t>
  </si>
  <si>
    <t>Decentralizacija-prenamjena-potres</t>
  </si>
  <si>
    <t>Izvor 1.4 Decentralizacija-prenamjena-potres</t>
  </si>
  <si>
    <t>Naziv projekta - Izgradnja, investicije, ulaganje i opremanje zdravstvenih ustanova</t>
  </si>
  <si>
    <t>Kapitalni projekt K100001</t>
  </si>
  <si>
    <t>Aktivnost A100301</t>
  </si>
  <si>
    <t>Naziv projekta - Tekuće poslovanje zdravstvenih ustanova - iznad standarda</t>
  </si>
  <si>
    <t>NAZIV PROGRAMA - ZDRAVSTVENA ZAŠTITA - USLUGE PREVENCIJE I EDUKACIJE</t>
  </si>
  <si>
    <t>Aktivnost A100201</t>
  </si>
  <si>
    <t>Naziv projekta - Zdravstvene usluge prevencije i edukacije</t>
  </si>
  <si>
    <t>Kapitalni projekt K100101</t>
  </si>
  <si>
    <t>Tekući projekt T1001101</t>
  </si>
  <si>
    <t xml:space="preserve"> </t>
  </si>
  <si>
    <t>6.2.1</t>
  </si>
  <si>
    <t>1.4.</t>
  </si>
  <si>
    <t>FINANCIJSKI PLAN SPECIJALNE BOLNICE ZA MEDICINSKU REHABILITACIJU KRAPINSKE TOPLICE 
ZA GODINU 2025. I PROJEKCIJE ZA GODINU 2026. I 2027.</t>
  </si>
  <si>
    <t>Predsjednica Upravnog vijeća:</t>
  </si>
  <si>
    <t xml:space="preserve">Vlatka Mlakar, dipl.oec.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</si>
</sst>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7" fillId="0" borderId="0" xfId="3" applyFont="1" applyAlignment="1">
      <alignment horizontal="center" vertical="center" wrapText="1"/>
    </xf>
    <xf numFmtId="0" fontId="5" fillId="0" borderId="0" xfId="3" applyFont="1"/>
    <xf numFmtId="0" fontId="9" fillId="0" borderId="0" xfId="3" applyFont="1" applyAlignment="1">
      <alignment vertical="center" wrapText="1"/>
    </xf>
    <xf numFmtId="0" fontId="10" fillId="0" borderId="0" xfId="3" applyFont="1" applyAlignment="1">
      <alignment wrapText="1"/>
    </xf>
    <xf numFmtId="0" fontId="10" fillId="0" borderId="0" xfId="3" applyFont="1" applyAlignment="1">
      <alignment vertical="center" wrapText="1"/>
    </xf>
    <xf numFmtId="0" fontId="13" fillId="0" borderId="0" xfId="3" applyFont="1"/>
    <xf numFmtId="0" fontId="6" fillId="0" borderId="0" xfId="3" applyFont="1" applyAlignment="1">
      <alignment vertical="center" wrapText="1"/>
    </xf>
    <xf numFmtId="0" fontId="5" fillId="0" borderId="4" xfId="3" applyFont="1" applyBorder="1"/>
    <xf numFmtId="0" fontId="5" fillId="0" borderId="4" xfId="3" applyFont="1" applyBorder="1" applyAlignment="1">
      <alignment horizontal="center"/>
    </xf>
    <xf numFmtId="0" fontId="6" fillId="0" borderId="0" xfId="3" applyFont="1" applyAlignment="1">
      <alignment horizontal="center" vertical="center" wrapText="1"/>
    </xf>
    <xf numFmtId="4" fontId="5" fillId="0" borderId="4" xfId="3" applyNumberFormat="1" applyFont="1" applyBorder="1" applyAlignment="1">
      <alignment horizontal="right"/>
    </xf>
    <xf numFmtId="4" fontId="11" fillId="0" borderId="4" xfId="3" applyNumberFormat="1" applyFont="1" applyBorder="1" applyAlignment="1">
      <alignment horizontal="right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5" fillId="0" borderId="0" xfId="4" applyFont="1"/>
    <xf numFmtId="0" fontId="6" fillId="0" borderId="0" xfId="5" applyFont="1" applyAlignment="1">
      <alignment horizontal="center" vertical="center" wrapText="1"/>
    </xf>
    <xf numFmtId="0" fontId="5" fillId="0" borderId="0" xfId="5" applyFont="1"/>
    <xf numFmtId="4" fontId="5" fillId="0" borderId="0" xfId="4" applyNumberFormat="1" applyFont="1"/>
    <xf numFmtId="4" fontId="11" fillId="0" borderId="1" xfId="5" applyNumberFormat="1" applyFont="1" applyBorder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/>
    </xf>
    <xf numFmtId="4" fontId="14" fillId="3" borderId="4" xfId="0" applyNumberFormat="1" applyFont="1" applyFill="1" applyBorder="1" applyAlignment="1">
      <alignment horizontal="right" vertical="center" wrapText="1"/>
    </xf>
    <xf numFmtId="4" fontId="14" fillId="3" borderId="2" xfId="0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left" vertical="center" wrapText="1"/>
    </xf>
    <xf numFmtId="4" fontId="14" fillId="2" borderId="4" xfId="0" applyNumberFormat="1" applyFont="1" applyFill="1" applyBorder="1" applyAlignment="1">
      <alignment horizontal="right"/>
    </xf>
    <xf numFmtId="49" fontId="18" fillId="3" borderId="2" xfId="0" applyNumberFormat="1" applyFont="1" applyFill="1" applyBorder="1" applyAlignment="1">
      <alignment horizontal="left" vertical="center" wrapText="1"/>
    </xf>
    <xf numFmtId="0" fontId="19" fillId="3" borderId="4" xfId="0" quotePrefix="1" applyFont="1" applyFill="1" applyBorder="1" applyAlignment="1">
      <alignment horizontal="left" vertical="center"/>
    </xf>
    <xf numFmtId="4" fontId="18" fillId="3" borderId="4" xfId="0" applyNumberFormat="1" applyFont="1" applyFill="1" applyBorder="1" applyAlignment="1">
      <alignment horizontal="right"/>
    </xf>
    <xf numFmtId="4" fontId="18" fillId="3" borderId="2" xfId="0" applyNumberFormat="1" applyFont="1" applyFill="1" applyBorder="1" applyAlignment="1">
      <alignment horizontal="right"/>
    </xf>
    <xf numFmtId="4" fontId="14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3" xfId="0" applyFont="1" applyFill="1" applyBorder="1" applyAlignment="1">
      <alignment horizontal="left" vertical="center" wrapText="1" indent="1"/>
    </xf>
    <xf numFmtId="0" fontId="15" fillId="2" borderId="5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vertical="center"/>
    </xf>
    <xf numFmtId="4" fontId="15" fillId="2" borderId="2" xfId="0" applyNumberFormat="1" applyFont="1" applyFill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0" fontId="18" fillId="3" borderId="3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right"/>
    </xf>
    <xf numFmtId="4" fontId="15" fillId="0" borderId="5" xfId="0" applyNumberFormat="1" applyFont="1" applyBorder="1" applyAlignment="1">
      <alignment vertical="center" wrapText="1"/>
    </xf>
    <xf numFmtId="4" fontId="15" fillId="0" borderId="2" xfId="0" applyNumberFormat="1" applyFont="1" applyBorder="1" applyAlignment="1">
      <alignment horizontal="right"/>
    </xf>
    <xf numFmtId="4" fontId="15" fillId="0" borderId="4" xfId="0" applyNumberFormat="1" applyFont="1" applyBorder="1" applyAlignment="1">
      <alignment horizontal="right"/>
    </xf>
    <xf numFmtId="0" fontId="17" fillId="2" borderId="4" xfId="0" quotePrefix="1" applyFont="1" applyFill="1" applyBorder="1" applyAlignment="1">
      <alignment horizontal="left" vertical="center"/>
    </xf>
    <xf numFmtId="4" fontId="17" fillId="0" borderId="4" xfId="0" quotePrefix="1" applyNumberFormat="1" applyFont="1" applyBorder="1" applyAlignment="1">
      <alignment vertical="center"/>
    </xf>
    <xf numFmtId="0" fontId="17" fillId="2" borderId="5" xfId="0" quotePrefix="1" applyFont="1" applyFill="1" applyBorder="1" applyAlignment="1">
      <alignment horizontal="left" vertical="center" wrapText="1"/>
    </xf>
    <xf numFmtId="4" fontId="14" fillId="2" borderId="2" xfId="0" applyNumberFormat="1" applyFont="1" applyFill="1" applyBorder="1"/>
    <xf numFmtId="4" fontId="14" fillId="0" borderId="2" xfId="0" applyNumberFormat="1" applyFont="1" applyBorder="1"/>
    <xf numFmtId="4" fontId="14" fillId="0" borderId="4" xfId="0" applyNumberFormat="1" applyFont="1" applyBorder="1"/>
    <xf numFmtId="0" fontId="17" fillId="2" borderId="4" xfId="0" applyFont="1" applyFill="1" applyBorder="1" applyAlignment="1">
      <alignment vertical="center" wrapText="1"/>
    </xf>
    <xf numFmtId="4" fontId="17" fillId="0" borderId="4" xfId="0" applyNumberFormat="1" applyFont="1" applyBorder="1" applyAlignment="1">
      <alignment vertical="center" wrapText="1"/>
    </xf>
    <xf numFmtId="4" fontId="5" fillId="0" borderId="4" xfId="0" applyNumberFormat="1" applyFont="1" applyBorder="1"/>
    <xf numFmtId="4" fontId="14" fillId="0" borderId="4" xfId="0" applyNumberFormat="1" applyFont="1" applyBorder="1" applyAlignment="1">
      <alignment vertical="center"/>
    </xf>
    <xf numFmtId="4" fontId="5" fillId="0" borderId="2" xfId="0" applyNumberFormat="1" applyFont="1" applyBorder="1"/>
    <xf numFmtId="0" fontId="14" fillId="2" borderId="2" xfId="0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0" fontId="15" fillId="2" borderId="4" xfId="0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Border="1" applyAlignment="1">
      <alignment wrapText="1"/>
    </xf>
    <xf numFmtId="4" fontId="14" fillId="0" borderId="4" xfId="0" applyNumberFormat="1" applyFont="1" applyBorder="1" applyAlignment="1">
      <alignment wrapText="1"/>
    </xf>
    <xf numFmtId="4" fontId="15" fillId="0" borderId="4" xfId="0" applyNumberFormat="1" applyFont="1" applyBorder="1" applyAlignment="1">
      <alignment vertical="center" wrapText="1"/>
    </xf>
    <xf numFmtId="4" fontId="18" fillId="3" borderId="4" xfId="0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4" fontId="5" fillId="0" borderId="3" xfId="0" applyNumberFormat="1" applyFont="1" applyBorder="1"/>
    <xf numFmtId="0" fontId="14" fillId="2" borderId="4" xfId="0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/>
    </xf>
    <xf numFmtId="4" fontId="11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17" fillId="2" borderId="3" xfId="0" applyFont="1" applyFill="1" applyBorder="1" applyAlignment="1">
      <alignment horizontal="left" vertical="center" wrapText="1"/>
    </xf>
    <xf numFmtId="3" fontId="5" fillId="0" borderId="0" xfId="0" applyNumberFormat="1" applyFont="1"/>
    <xf numFmtId="0" fontId="14" fillId="3" borderId="4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15" fillId="3" borderId="4" xfId="3" quotePrefix="1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left" vertical="center" wrapText="1"/>
    </xf>
    <xf numFmtId="4" fontId="16" fillId="2" borderId="4" xfId="3" applyNumberFormat="1" applyFont="1" applyFill="1" applyBorder="1" applyAlignment="1">
      <alignment horizontal="right" vertical="center" wrapText="1"/>
    </xf>
    <xf numFmtId="4" fontId="15" fillId="2" borderId="4" xfId="3" applyNumberFormat="1" applyFont="1" applyFill="1" applyBorder="1" applyAlignment="1">
      <alignment horizontal="right"/>
    </xf>
    <xf numFmtId="0" fontId="17" fillId="2" borderId="4" xfId="3" applyFont="1" applyFill="1" applyBorder="1" applyAlignment="1">
      <alignment horizontal="left" vertical="center" wrapText="1" indent="2"/>
    </xf>
    <xf numFmtId="0" fontId="17" fillId="2" borderId="4" xfId="3" applyFont="1" applyFill="1" applyBorder="1" applyAlignment="1">
      <alignment horizontal="left" vertical="center" wrapText="1"/>
    </xf>
    <xf numFmtId="4" fontId="17" fillId="2" borderId="4" xfId="3" applyNumberFormat="1" applyFont="1" applyFill="1" applyBorder="1" applyAlignment="1">
      <alignment horizontal="right" vertical="center" wrapText="1"/>
    </xf>
    <xf numFmtId="0" fontId="19" fillId="2" borderId="4" xfId="3" quotePrefix="1" applyFont="1" applyFill="1" applyBorder="1" applyAlignment="1">
      <alignment horizontal="left" vertical="center" wrapText="1"/>
    </xf>
    <xf numFmtId="0" fontId="16" fillId="2" borderId="4" xfId="3" applyFont="1" applyFill="1" applyBorder="1" applyAlignment="1">
      <alignment vertical="center" wrapText="1"/>
    </xf>
    <xf numFmtId="4" fontId="14" fillId="2" borderId="4" xfId="3" applyNumberFormat="1" applyFont="1" applyFill="1" applyBorder="1" applyAlignment="1">
      <alignment horizontal="right"/>
    </xf>
    <xf numFmtId="0" fontId="17" fillId="2" borderId="4" xfId="3" applyFont="1" applyFill="1" applyBorder="1" applyAlignment="1">
      <alignment vertical="center" wrapText="1"/>
    </xf>
    <xf numFmtId="4" fontId="14" fillId="2" borderId="5" xfId="0" applyNumberFormat="1" applyFont="1" applyFill="1" applyBorder="1" applyAlignment="1">
      <alignment horizontal="right"/>
    </xf>
    <xf numFmtId="4" fontId="15" fillId="2" borderId="5" xfId="0" applyNumberFormat="1" applyFont="1" applyFill="1" applyBorder="1" applyAlignment="1">
      <alignment horizontal="right"/>
    </xf>
    <xf numFmtId="0" fontId="19" fillId="2" borderId="4" xfId="3" applyFont="1" applyFill="1" applyBorder="1" applyAlignment="1">
      <alignment horizontal="left" vertical="center" wrapText="1" indent="1"/>
    </xf>
    <xf numFmtId="0" fontId="17" fillId="2" borderId="4" xfId="3" quotePrefix="1" applyFont="1" applyFill="1" applyBorder="1" applyAlignment="1">
      <alignment horizontal="left" vertical="center" indent="2"/>
    </xf>
    <xf numFmtId="0" fontId="16" fillId="2" borderId="4" xfId="3" quotePrefix="1" applyFont="1" applyFill="1" applyBorder="1" applyAlignment="1">
      <alignment horizontal="left" vertical="center"/>
    </xf>
    <xf numFmtId="0" fontId="17" fillId="2" borderId="4" xfId="3" quotePrefix="1" applyFont="1" applyFill="1" applyBorder="1" applyAlignment="1">
      <alignment horizontal="left" vertical="center" wrapText="1"/>
    </xf>
    <xf numFmtId="4" fontId="17" fillId="2" borderId="4" xfId="3" quotePrefix="1" applyNumberFormat="1" applyFont="1" applyFill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0" fontId="16" fillId="2" borderId="4" xfId="0" applyFont="1" applyFill="1" applyBorder="1" applyAlignment="1">
      <alignment horizontal="left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17" fillId="2" borderId="4" xfId="0" applyNumberFormat="1" applyFont="1" applyFill="1" applyBorder="1" applyAlignment="1">
      <alignment horizontal="right" vertical="center" wrapText="1"/>
    </xf>
    <xf numFmtId="4" fontId="15" fillId="2" borderId="4" xfId="0" applyNumberFormat="1" applyFont="1" applyFill="1" applyBorder="1" applyAlignment="1">
      <alignment horizontal="right" vertical="center"/>
    </xf>
    <xf numFmtId="4" fontId="17" fillId="2" borderId="4" xfId="0" quotePrefix="1" applyNumberFormat="1" applyFont="1" applyFill="1" applyBorder="1" applyAlignment="1">
      <alignment horizontal="right" vertical="center"/>
    </xf>
    <xf numFmtId="0" fontId="17" fillId="2" borderId="4" xfId="0" quotePrefix="1" applyFont="1" applyFill="1" applyBorder="1" applyAlignment="1">
      <alignment horizontal="left" vertical="center" wrapText="1"/>
    </xf>
    <xf numFmtId="0" fontId="16" fillId="2" borderId="4" xfId="3" applyFont="1" applyFill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right" wrapText="1"/>
    </xf>
    <xf numFmtId="0" fontId="16" fillId="2" borderId="4" xfId="0" quotePrefix="1" applyFont="1" applyFill="1" applyBorder="1" applyAlignment="1">
      <alignment horizontal="left" vertical="center"/>
    </xf>
    <xf numFmtId="4" fontId="15" fillId="0" borderId="5" xfId="0" applyNumberFormat="1" applyFont="1" applyBorder="1" applyAlignment="1">
      <alignment horizontal="right"/>
    </xf>
    <xf numFmtId="49" fontId="16" fillId="2" borderId="4" xfId="3" applyNumberFormat="1" applyFont="1" applyFill="1" applyBorder="1" applyAlignment="1">
      <alignment horizontal="left" vertical="center" wrapText="1"/>
    </xf>
    <xf numFmtId="49" fontId="17" fillId="2" borderId="4" xfId="3" applyNumberFormat="1" applyFont="1" applyFill="1" applyBorder="1" applyAlignment="1">
      <alignment horizontal="left" vertical="center" wrapText="1" indent="2"/>
    </xf>
    <xf numFmtId="0" fontId="14" fillId="0" borderId="0" xfId="4" applyFont="1" applyAlignment="1">
      <alignment horizontal="left" vertical="center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wrapText="1"/>
    </xf>
    <xf numFmtId="0" fontId="15" fillId="0" borderId="0" xfId="5" applyFont="1" applyAlignment="1">
      <alignment wrapText="1"/>
    </xf>
    <xf numFmtId="0" fontId="14" fillId="0" borderId="1" xfId="5" applyFont="1" applyBorder="1" applyAlignment="1">
      <alignment horizontal="center" vertical="center" wrapText="1"/>
    </xf>
    <xf numFmtId="4" fontId="11" fillId="0" borderId="1" xfId="5" applyNumberFormat="1" applyFont="1" applyBorder="1" applyAlignment="1">
      <alignment horizontal="right" vertical="center"/>
    </xf>
    <xf numFmtId="3" fontId="15" fillId="0" borderId="4" xfId="4" quotePrefix="1" applyNumberFormat="1" applyFont="1" applyBorder="1" applyAlignment="1">
      <alignment horizontal="center" vertical="center" wrapText="1"/>
    </xf>
    <xf numFmtId="3" fontId="15" fillId="2" borderId="4" xfId="4" applyNumberFormat="1" applyFont="1" applyFill="1" applyBorder="1" applyAlignment="1">
      <alignment horizontal="center" vertical="center" wrapText="1"/>
    </xf>
    <xf numFmtId="0" fontId="17" fillId="3" borderId="3" xfId="5" applyFont="1" applyFill="1" applyBorder="1" applyAlignment="1">
      <alignment vertical="center"/>
    </xf>
    <xf numFmtId="4" fontId="14" fillId="3" borderId="4" xfId="5" applyNumberFormat="1" applyFont="1" applyFill="1" applyBorder="1" applyAlignment="1">
      <alignment horizontal="right"/>
    </xf>
    <xf numFmtId="4" fontId="14" fillId="0" borderId="4" xfId="5" applyNumberFormat="1" applyFont="1" applyBorder="1" applyAlignment="1">
      <alignment horizontal="right"/>
    </xf>
    <xf numFmtId="0" fontId="16" fillId="3" borderId="2" xfId="5" applyFont="1" applyFill="1" applyBorder="1" applyAlignment="1">
      <alignment horizontal="left" vertical="center"/>
    </xf>
    <xf numFmtId="0" fontId="15" fillId="0" borderId="0" xfId="5" applyFont="1" applyAlignment="1">
      <alignment horizontal="center" vertical="center" wrapText="1"/>
    </xf>
    <xf numFmtId="4" fontId="15" fillId="0" borderId="0" xfId="5" applyNumberFormat="1" applyFont="1" applyAlignment="1">
      <alignment horizontal="center" vertical="center" wrapText="1"/>
    </xf>
    <xf numFmtId="4" fontId="15" fillId="0" borderId="0" xfId="5" applyNumberFormat="1" applyFont="1"/>
    <xf numFmtId="0" fontId="14" fillId="0" borderId="0" xfId="5" quotePrefix="1" applyFont="1" applyAlignment="1">
      <alignment horizontal="center" vertical="center" wrapText="1"/>
    </xf>
    <xf numFmtId="0" fontId="5" fillId="0" borderId="0" xfId="5" applyFont="1" applyAlignment="1">
      <alignment wrapText="1"/>
    </xf>
    <xf numFmtId="4" fontId="5" fillId="0" borderId="0" xfId="5" applyNumberFormat="1" applyFont="1" applyAlignment="1">
      <alignment wrapText="1"/>
    </xf>
    <xf numFmtId="4" fontId="16" fillId="4" borderId="2" xfId="5" quotePrefix="1" applyNumberFormat="1" applyFont="1" applyFill="1" applyBorder="1" applyAlignment="1">
      <alignment horizontal="right"/>
    </xf>
    <xf numFmtId="4" fontId="16" fillId="4" borderId="4" xfId="5" applyNumberFormat="1" applyFont="1" applyFill="1" applyBorder="1" applyAlignment="1">
      <alignment horizontal="right" wrapText="1"/>
    </xf>
    <xf numFmtId="4" fontId="16" fillId="3" borderId="2" xfId="5" quotePrefix="1" applyNumberFormat="1" applyFont="1" applyFill="1" applyBorder="1" applyAlignment="1">
      <alignment horizontal="right"/>
    </xf>
    <xf numFmtId="4" fontId="16" fillId="3" borderId="4" xfId="5" quotePrefix="1" applyNumberFormat="1" applyFont="1" applyFill="1" applyBorder="1" applyAlignment="1">
      <alignment horizontal="right"/>
    </xf>
    <xf numFmtId="0" fontId="16" fillId="0" borderId="0" xfId="5" applyFont="1" applyAlignment="1">
      <alignment horizontal="center" vertical="center" wrapText="1"/>
    </xf>
    <xf numFmtId="0" fontId="17" fillId="0" borderId="0" xfId="5" applyFont="1" applyAlignment="1">
      <alignment wrapText="1"/>
    </xf>
    <xf numFmtId="4" fontId="17" fillId="0" borderId="0" xfId="5" applyNumberFormat="1" applyFont="1" applyAlignment="1">
      <alignment wrapText="1"/>
    </xf>
    <xf numFmtId="0" fontId="16" fillId="0" borderId="0" xfId="5" quotePrefix="1" applyFont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4" fontId="17" fillId="0" borderId="0" xfId="5" applyNumberFormat="1" applyFont="1" applyAlignment="1">
      <alignment horizontal="center" vertical="center" wrapText="1"/>
    </xf>
    <xf numFmtId="4" fontId="17" fillId="0" borderId="0" xfId="5" applyNumberFormat="1" applyFont="1"/>
    <xf numFmtId="4" fontId="14" fillId="3" borderId="2" xfId="5" quotePrefix="1" applyNumberFormat="1" applyFont="1" applyFill="1" applyBorder="1" applyAlignment="1">
      <alignment horizontal="right"/>
    </xf>
    <xf numFmtId="4" fontId="14" fillId="3" borderId="4" xfId="5" quotePrefix="1" applyNumberFormat="1" applyFont="1" applyFill="1" applyBorder="1" applyAlignment="1">
      <alignment horizontal="right"/>
    </xf>
    <xf numFmtId="4" fontId="6" fillId="0" borderId="0" xfId="5" applyNumberFormat="1" applyFont="1" applyAlignment="1">
      <alignment horizontal="center" vertical="center" wrapText="1"/>
    </xf>
    <xf numFmtId="4" fontId="8" fillId="0" borderId="0" xfId="5" applyNumberFormat="1" applyFont="1" applyAlignment="1">
      <alignment vertical="center" wrapText="1"/>
    </xf>
    <xf numFmtId="4" fontId="17" fillId="2" borderId="4" xfId="3" applyNumberFormat="1" applyFont="1" applyFill="1" applyBorder="1" applyAlignment="1">
      <alignment horizontal="right" wrapText="1"/>
    </xf>
    <xf numFmtId="0" fontId="21" fillId="0" borderId="0" xfId="3" applyFont="1"/>
    <xf numFmtId="0" fontId="23" fillId="2" borderId="0" xfId="3" applyFont="1" applyFill="1"/>
    <xf numFmtId="4" fontId="15" fillId="2" borderId="5" xfId="0" applyNumberFormat="1" applyFont="1" applyFill="1" applyBorder="1" applyAlignment="1">
      <alignment vertical="center" wrapText="1"/>
    </xf>
    <xf numFmtId="4" fontId="15" fillId="2" borderId="4" xfId="0" applyNumberFormat="1" applyFont="1" applyFill="1" applyBorder="1" applyAlignment="1">
      <alignment vertical="center"/>
    </xf>
    <xf numFmtId="0" fontId="5" fillId="2" borderId="0" xfId="3" applyFont="1" applyFill="1"/>
    <xf numFmtId="4" fontId="17" fillId="2" borderId="4" xfId="0" applyNumberFormat="1" applyFont="1" applyFill="1" applyBorder="1" applyAlignment="1">
      <alignment horizontal="right"/>
    </xf>
    <xf numFmtId="0" fontId="24" fillId="2" borderId="5" xfId="0" quotePrefix="1" applyFont="1" applyFill="1" applyBorder="1" applyAlignment="1">
      <alignment horizontal="left" vertical="center"/>
    </xf>
    <xf numFmtId="4" fontId="22" fillId="2" borderId="4" xfId="0" applyNumberFormat="1" applyFont="1" applyFill="1" applyBorder="1" applyAlignment="1">
      <alignment horizontal="right"/>
    </xf>
    <xf numFmtId="0" fontId="20" fillId="2" borderId="5" xfId="0" applyFont="1" applyFill="1" applyBorder="1" applyAlignment="1">
      <alignment horizontal="left" vertical="center" wrapText="1"/>
    </xf>
    <xf numFmtId="4" fontId="20" fillId="2" borderId="4" xfId="0" applyNumberFormat="1" applyFont="1" applyFill="1" applyBorder="1" applyAlignment="1">
      <alignment horizontal="right"/>
    </xf>
    <xf numFmtId="4" fontId="20" fillId="2" borderId="2" xfId="0" applyNumberFormat="1" applyFont="1" applyFill="1" applyBorder="1" applyAlignment="1">
      <alignment horizontal="right"/>
    </xf>
    <xf numFmtId="4" fontId="17" fillId="2" borderId="4" xfId="0" applyNumberFormat="1" applyFont="1" applyFill="1" applyBorder="1" applyAlignment="1">
      <alignment vertical="center" wrapText="1"/>
    </xf>
    <xf numFmtId="0" fontId="6" fillId="0" borderId="0" xfId="5" applyFont="1" applyAlignment="1">
      <alignment horizontal="center" vertical="center" wrapText="1"/>
    </xf>
    <xf numFmtId="0" fontId="10" fillId="0" borderId="0" xfId="5" applyFont="1" applyAlignment="1">
      <alignment wrapText="1"/>
    </xf>
    <xf numFmtId="0" fontId="6" fillId="0" borderId="0" xfId="2" applyFont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0" fontId="14" fillId="0" borderId="2" xfId="4" quotePrefix="1" applyFont="1" applyBorder="1" applyAlignment="1">
      <alignment horizontal="center" vertical="center" wrapText="1"/>
    </xf>
    <xf numFmtId="0" fontId="14" fillId="0" borderId="3" xfId="4" quotePrefix="1" applyFont="1" applyBorder="1" applyAlignment="1">
      <alignment horizontal="center" vertical="center" wrapText="1"/>
    </xf>
    <xf numFmtId="0" fontId="15" fillId="0" borderId="4" xfId="4" quotePrefix="1" applyFont="1" applyBorder="1" applyAlignment="1">
      <alignment horizontal="center" vertical="center" wrapText="1"/>
    </xf>
    <xf numFmtId="0" fontId="16" fillId="3" borderId="2" xfId="5" applyFont="1" applyFill="1" applyBorder="1" applyAlignment="1">
      <alignment horizontal="left" vertical="center" wrapText="1"/>
    </xf>
    <xf numFmtId="0" fontId="17" fillId="3" borderId="3" xfId="5" applyFont="1" applyFill="1" applyBorder="1" applyAlignment="1">
      <alignment vertical="center" wrapText="1"/>
    </xf>
    <xf numFmtId="0" fontId="17" fillId="3" borderId="3" xfId="5" applyFont="1" applyFill="1" applyBorder="1" applyAlignment="1">
      <alignment vertical="center"/>
    </xf>
    <xf numFmtId="0" fontId="16" fillId="0" borderId="2" xfId="5" applyFont="1" applyBorder="1" applyAlignment="1">
      <alignment horizontal="left" vertical="center" wrapText="1"/>
    </xf>
    <xf numFmtId="0" fontId="17" fillId="0" borderId="3" xfId="5" applyFont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16" fillId="0" borderId="2" xfId="5" quotePrefix="1" applyFont="1" applyBorder="1" applyAlignment="1">
      <alignment horizontal="left" vertical="center"/>
    </xf>
    <xf numFmtId="0" fontId="16" fillId="0" borderId="2" xfId="5" quotePrefix="1" applyFont="1" applyBorder="1" applyAlignment="1">
      <alignment horizontal="left" vertical="center" wrapText="1"/>
    </xf>
    <xf numFmtId="0" fontId="16" fillId="3" borderId="2" xfId="5" quotePrefix="1" applyFont="1" applyFill="1" applyBorder="1" applyAlignment="1">
      <alignment horizontal="left" vertical="center" wrapText="1"/>
    </xf>
    <xf numFmtId="0" fontId="16" fillId="3" borderId="3" xfId="5" applyFont="1" applyFill="1" applyBorder="1" applyAlignment="1">
      <alignment horizontal="left" vertical="center" wrapText="1"/>
    </xf>
    <xf numFmtId="0" fontId="16" fillId="3" borderId="5" xfId="5" applyFont="1" applyFill="1" applyBorder="1" applyAlignment="1">
      <alignment horizontal="left" vertical="center" wrapText="1"/>
    </xf>
    <xf numFmtId="0" fontId="14" fillId="0" borderId="2" xfId="5" quotePrefix="1" applyFont="1" applyBorder="1" applyAlignment="1">
      <alignment horizontal="center" vertical="center" wrapText="1"/>
    </xf>
    <xf numFmtId="0" fontId="14" fillId="0" borderId="3" xfId="5" quotePrefix="1" applyFont="1" applyBorder="1" applyAlignment="1">
      <alignment horizontal="center" vertical="center" wrapText="1"/>
    </xf>
    <xf numFmtId="0" fontId="14" fillId="0" borderId="5" xfId="5" quotePrefix="1" applyFont="1" applyBorder="1" applyAlignment="1">
      <alignment horizontal="center" vertical="center" wrapText="1"/>
    </xf>
    <xf numFmtId="0" fontId="16" fillId="4" borderId="2" xfId="5" applyFont="1" applyFill="1" applyBorder="1" applyAlignment="1">
      <alignment horizontal="left" vertical="center" wrapText="1"/>
    </xf>
    <xf numFmtId="0" fontId="16" fillId="4" borderId="3" xfId="5" applyFont="1" applyFill="1" applyBorder="1" applyAlignment="1">
      <alignment horizontal="left" vertical="center" wrapText="1"/>
    </xf>
    <xf numFmtId="0" fontId="16" fillId="4" borderId="5" xfId="5" applyFont="1" applyFill="1" applyBorder="1" applyAlignment="1">
      <alignment horizontal="left" vertical="center" wrapText="1"/>
    </xf>
    <xf numFmtId="0" fontId="12" fillId="0" borderId="0" xfId="5" applyFont="1" applyAlignment="1">
      <alignment horizontal="center" vertical="center" wrapText="1"/>
    </xf>
    <xf numFmtId="0" fontId="5" fillId="0" borderId="3" xfId="5" applyFont="1" applyBorder="1" applyAlignment="1">
      <alignment horizontal="left" vertical="center" wrapText="1"/>
    </xf>
    <xf numFmtId="0" fontId="5" fillId="0" borderId="5" xfId="5" applyFont="1" applyBorder="1" applyAlignment="1">
      <alignment horizontal="left" vertical="center" wrapText="1"/>
    </xf>
    <xf numFmtId="0" fontId="14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3" xfId="0" applyFont="1" applyFill="1" applyBorder="1" applyAlignment="1">
      <alignment horizontal="left" vertical="center" wrapText="1" indent="1"/>
    </xf>
    <xf numFmtId="0" fontId="15" fillId="2" borderId="5" xfId="0" applyFont="1" applyFill="1" applyBorder="1" applyAlignment="1">
      <alignment horizontal="left" vertical="center" wrapText="1" indent="1"/>
    </xf>
    <xf numFmtId="0" fontId="15" fillId="2" borderId="4" xfId="0" applyFont="1" applyFill="1" applyBorder="1" applyAlignment="1">
      <alignment horizontal="left" vertical="center" wrapText="1" indent="1"/>
    </xf>
    <xf numFmtId="49" fontId="18" fillId="3" borderId="2" xfId="0" applyNumberFormat="1" applyFont="1" applyFill="1" applyBorder="1" applyAlignment="1">
      <alignment horizontal="left" vertical="center" wrapText="1"/>
    </xf>
    <xf numFmtId="49" fontId="18" fillId="3" borderId="3" xfId="0" applyNumberFormat="1" applyFont="1" applyFill="1" applyBorder="1" applyAlignment="1">
      <alignment horizontal="left" vertical="center" wrapText="1"/>
    </xf>
    <xf numFmtId="49" fontId="18" fillId="3" borderId="5" xfId="0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left" vertical="center" wrapText="1" indent="1"/>
    </xf>
    <xf numFmtId="49" fontId="18" fillId="3" borderId="3" xfId="0" applyNumberFormat="1" applyFont="1" applyFill="1" applyBorder="1" applyAlignment="1">
      <alignment horizontal="left" vertical="center" wrapText="1" indent="1"/>
    </xf>
    <xf numFmtId="49" fontId="18" fillId="3" borderId="5" xfId="0" applyNumberFormat="1" applyFont="1" applyFill="1" applyBorder="1" applyAlignment="1">
      <alignment horizontal="left" vertical="center" wrapText="1" indent="1"/>
    </xf>
    <xf numFmtId="0" fontId="14" fillId="2" borderId="4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3" xfId="0" applyFont="1" applyFill="1" applyBorder="1" applyAlignment="1">
      <alignment horizontal="left" vertical="center" wrapText="1" indent="1"/>
    </xf>
    <xf numFmtId="0" fontId="20" fillId="2" borderId="5" xfId="0" applyFont="1" applyFill="1" applyBorder="1" applyAlignment="1">
      <alignment horizontal="left" vertical="center" wrapText="1" indent="1"/>
    </xf>
    <xf numFmtId="0" fontId="18" fillId="3" borderId="2" xfId="0" quotePrefix="1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</cellXfs>
  <cellStyles count="6">
    <cellStyle name="Normalno" xfId="0" builtinId="0"/>
    <cellStyle name="Normalno 2" xfId="1" xr:uid="{00000000-0005-0000-0000-000001000000}"/>
    <cellStyle name="Normalno 2 2" xfId="3" xr:uid="{00000000-0005-0000-0000-000002000000}"/>
    <cellStyle name="Normalno 2 2 2" xfId="4" xr:uid="{00000000-0005-0000-0000-000003000000}"/>
    <cellStyle name="Normalno 3" xfId="2" xr:uid="{00000000-0005-0000-0000-000004000000}"/>
    <cellStyle name="Normalno 3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opLeftCell="A22" zoomScaleNormal="100" workbookViewId="0">
      <selection activeCell="H3" sqref="H3"/>
    </sheetView>
  </sheetViews>
  <sheetFormatPr defaultColWidth="8.85546875" defaultRowHeight="15" x14ac:dyDescent="0.25"/>
  <cols>
    <col min="1" max="4" width="8.85546875" style="15"/>
    <col min="5" max="5" width="25.28515625" style="15" customWidth="1"/>
    <col min="6" max="10" width="19.42578125" style="18" customWidth="1"/>
    <col min="11" max="12" width="25.28515625" style="15" customWidth="1"/>
    <col min="13" max="16384" width="8.85546875" style="15"/>
  </cols>
  <sheetData>
    <row r="1" spans="1:10" x14ac:dyDescent="0.25">
      <c r="A1" s="120"/>
    </row>
    <row r="2" spans="1:10" s="17" customFormat="1" ht="51" customHeight="1" x14ac:dyDescent="0.25">
      <c r="A2" s="168" t="s">
        <v>147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s="17" customFormat="1" ht="18" customHeight="1" x14ac:dyDescent="0.25">
      <c r="A3" s="16"/>
      <c r="B3" s="16"/>
      <c r="C3" s="16"/>
      <c r="D3" s="16"/>
      <c r="E3" s="16"/>
      <c r="F3" s="151"/>
      <c r="G3" s="151"/>
      <c r="H3" s="151"/>
      <c r="I3" s="151"/>
      <c r="J3" s="151"/>
    </row>
    <row r="4" spans="1:10" s="17" customFormat="1" ht="15.75" x14ac:dyDescent="0.25">
      <c r="A4" s="166" t="s">
        <v>0</v>
      </c>
      <c r="B4" s="166"/>
      <c r="C4" s="166"/>
      <c r="D4" s="166"/>
      <c r="E4" s="166"/>
      <c r="F4" s="166"/>
      <c r="G4" s="166"/>
      <c r="H4" s="166"/>
      <c r="I4" s="169"/>
      <c r="J4" s="169"/>
    </row>
    <row r="5" spans="1:10" s="17" customFormat="1" ht="15.75" x14ac:dyDescent="0.25">
      <c r="A5" s="16"/>
      <c r="B5" s="16"/>
      <c r="C5" s="16"/>
      <c r="D5" s="16"/>
      <c r="E5" s="16"/>
      <c r="F5" s="151"/>
      <c r="G5" s="151"/>
      <c r="H5" s="151"/>
      <c r="I5" s="152"/>
      <c r="J5" s="152"/>
    </row>
    <row r="6" spans="1:10" s="17" customFormat="1" ht="18" customHeight="1" x14ac:dyDescent="0.25">
      <c r="A6" s="166" t="s">
        <v>13</v>
      </c>
      <c r="B6" s="167"/>
      <c r="C6" s="167"/>
      <c r="D6" s="167"/>
      <c r="E6" s="167"/>
      <c r="F6" s="167"/>
      <c r="G6" s="167"/>
      <c r="H6" s="167"/>
      <c r="I6" s="167"/>
      <c r="J6" s="167"/>
    </row>
    <row r="7" spans="1:10" s="17" customFormat="1" x14ac:dyDescent="0.25">
      <c r="A7" s="122"/>
      <c r="B7" s="123"/>
      <c r="C7" s="123"/>
      <c r="D7" s="123"/>
      <c r="E7" s="124"/>
      <c r="F7" s="19"/>
      <c r="G7" s="19"/>
      <c r="H7" s="19"/>
      <c r="I7" s="19"/>
      <c r="J7" s="125"/>
    </row>
    <row r="8" spans="1:10" s="17" customFormat="1" ht="28.5" x14ac:dyDescent="0.25">
      <c r="A8" s="170" t="s">
        <v>12</v>
      </c>
      <c r="B8" s="171"/>
      <c r="C8" s="171"/>
      <c r="D8" s="171"/>
      <c r="E8" s="171"/>
      <c r="F8" s="13" t="s">
        <v>55</v>
      </c>
      <c r="G8" s="13" t="s">
        <v>56</v>
      </c>
      <c r="H8" s="14" t="s">
        <v>57</v>
      </c>
      <c r="I8" s="14" t="s">
        <v>58</v>
      </c>
      <c r="J8" s="14" t="s">
        <v>59</v>
      </c>
    </row>
    <row r="9" spans="1:10" ht="12" customHeight="1" x14ac:dyDescent="0.25">
      <c r="A9" s="172">
        <v>1</v>
      </c>
      <c r="B9" s="172"/>
      <c r="C9" s="172"/>
      <c r="D9" s="172"/>
      <c r="E9" s="172"/>
      <c r="F9" s="126">
        <v>2</v>
      </c>
      <c r="G9" s="126">
        <v>3</v>
      </c>
      <c r="H9" s="127">
        <v>4</v>
      </c>
      <c r="I9" s="127">
        <v>5</v>
      </c>
      <c r="J9" s="127">
        <v>6</v>
      </c>
    </row>
    <row r="10" spans="1:10" s="17" customFormat="1" x14ac:dyDescent="0.25">
      <c r="A10" s="173" t="s">
        <v>3</v>
      </c>
      <c r="B10" s="174"/>
      <c r="C10" s="174"/>
      <c r="D10" s="174"/>
      <c r="E10" s="175"/>
      <c r="F10" s="129">
        <f>F11+F12</f>
        <v>33111298.150000002</v>
      </c>
      <c r="G10" s="129">
        <f t="shared" ref="G10:J10" si="0">G11+G12</f>
        <v>46144161.170000002</v>
      </c>
      <c r="H10" s="129">
        <f t="shared" si="0"/>
        <v>54924592.270000003</v>
      </c>
      <c r="I10" s="129">
        <f t="shared" si="0"/>
        <v>38863189.890000001</v>
      </c>
      <c r="J10" s="129">
        <f t="shared" si="0"/>
        <v>31312039.890000001</v>
      </c>
    </row>
    <row r="11" spans="1:10" s="17" customFormat="1" x14ac:dyDescent="0.25">
      <c r="A11" s="176" t="s">
        <v>1</v>
      </c>
      <c r="B11" s="177"/>
      <c r="C11" s="177"/>
      <c r="D11" s="177"/>
      <c r="E11" s="178"/>
      <c r="F11" s="130">
        <f>' Račun prihoda i rashoda'!C9</f>
        <v>33108131.670000002</v>
      </c>
      <c r="G11" s="130">
        <f>' Račun prihoda i rashoda'!D9</f>
        <v>46142161.170000002</v>
      </c>
      <c r="H11" s="130">
        <f>' Račun prihoda i rashoda'!E9</f>
        <v>54922592.270000003</v>
      </c>
      <c r="I11" s="130">
        <f>' Račun prihoda i rashoda'!F9</f>
        <v>38861189.890000001</v>
      </c>
      <c r="J11" s="130">
        <f>' Račun prihoda i rashoda'!G9</f>
        <v>31310039.890000001</v>
      </c>
    </row>
    <row r="12" spans="1:10" s="17" customFormat="1" x14ac:dyDescent="0.25">
      <c r="A12" s="179" t="s">
        <v>2</v>
      </c>
      <c r="B12" s="178"/>
      <c r="C12" s="178"/>
      <c r="D12" s="178"/>
      <c r="E12" s="178"/>
      <c r="F12" s="130">
        <f>' Račun prihoda i rashoda'!C16</f>
        <v>3166.48</v>
      </c>
      <c r="G12" s="130">
        <f>' Račun prihoda i rashoda'!D16</f>
        <v>2000</v>
      </c>
      <c r="H12" s="130">
        <f>' Račun prihoda i rashoda'!E16</f>
        <v>2000</v>
      </c>
      <c r="I12" s="130">
        <f>' Račun prihoda i rashoda'!F16</f>
        <v>2000</v>
      </c>
      <c r="J12" s="130">
        <f>' Račun prihoda i rashoda'!G16</f>
        <v>2000</v>
      </c>
    </row>
    <row r="13" spans="1:10" s="17" customFormat="1" x14ac:dyDescent="0.25">
      <c r="A13" s="131" t="s">
        <v>6</v>
      </c>
      <c r="B13" s="128"/>
      <c r="C13" s="128"/>
      <c r="D13" s="128"/>
      <c r="E13" s="128"/>
      <c r="F13" s="129">
        <f>F14+F15</f>
        <v>32463891.219999999</v>
      </c>
      <c r="G13" s="129">
        <f t="shared" ref="G13:J13" si="1">G14+G15</f>
        <v>37503161.170000002</v>
      </c>
      <c r="H13" s="129">
        <f t="shared" si="1"/>
        <v>46370842.270000003</v>
      </c>
      <c r="I13" s="129">
        <f t="shared" si="1"/>
        <v>33834189.890000001</v>
      </c>
      <c r="J13" s="129">
        <f t="shared" si="1"/>
        <v>31312039.890000001</v>
      </c>
    </row>
    <row r="14" spans="1:10" s="17" customFormat="1" x14ac:dyDescent="0.25">
      <c r="A14" s="180" t="s">
        <v>4</v>
      </c>
      <c r="B14" s="177"/>
      <c r="C14" s="177"/>
      <c r="D14" s="177"/>
      <c r="E14" s="177"/>
      <c r="F14" s="130">
        <f>' Račun prihoda i rashoda'!C22</f>
        <v>24545840.799999997</v>
      </c>
      <c r="G14" s="130">
        <f>' Račun prihoda i rashoda'!D22</f>
        <v>32229304.259999998</v>
      </c>
      <c r="H14" s="130">
        <f>' Račun prihoda i rashoda'!E22</f>
        <v>30825649.890000001</v>
      </c>
      <c r="I14" s="130">
        <f>' Račun prihoda i rashoda'!F22</f>
        <v>30738399.890000001</v>
      </c>
      <c r="J14" s="130">
        <f>' Račun prihoda i rashoda'!G22</f>
        <v>30738399.890000001</v>
      </c>
    </row>
    <row r="15" spans="1:10" s="17" customFormat="1" x14ac:dyDescent="0.25">
      <c r="A15" s="179" t="s">
        <v>5</v>
      </c>
      <c r="B15" s="178"/>
      <c r="C15" s="178"/>
      <c r="D15" s="178"/>
      <c r="E15" s="178"/>
      <c r="F15" s="130">
        <f>' Račun prihoda i rashoda'!C28</f>
        <v>7918050.4199999999</v>
      </c>
      <c r="G15" s="130">
        <f>' Račun prihoda i rashoda'!D28</f>
        <v>5273856.91</v>
      </c>
      <c r="H15" s="130">
        <f>' Račun prihoda i rashoda'!E28</f>
        <v>15545192.380000001</v>
      </c>
      <c r="I15" s="130">
        <f>' Račun prihoda i rashoda'!F28</f>
        <v>3095790</v>
      </c>
      <c r="J15" s="130">
        <f>' Račun prihoda i rashoda'!G28</f>
        <v>573640</v>
      </c>
    </row>
    <row r="16" spans="1:10" s="17" customFormat="1" x14ac:dyDescent="0.25">
      <c r="A16" s="181" t="s">
        <v>7</v>
      </c>
      <c r="B16" s="174"/>
      <c r="C16" s="174"/>
      <c r="D16" s="174"/>
      <c r="E16" s="174"/>
      <c r="F16" s="129">
        <f>F10-F13</f>
        <v>647406.93000000343</v>
      </c>
      <c r="G16" s="129">
        <f t="shared" ref="G16:J16" si="2">G10-G13</f>
        <v>8641000</v>
      </c>
      <c r="H16" s="129">
        <f>H10-H13</f>
        <v>8553750</v>
      </c>
      <c r="I16" s="129">
        <f t="shared" si="2"/>
        <v>5029000</v>
      </c>
      <c r="J16" s="129">
        <f t="shared" si="2"/>
        <v>0</v>
      </c>
    </row>
    <row r="17" spans="1:10" s="17" customFormat="1" x14ac:dyDescent="0.25">
      <c r="A17" s="121"/>
      <c r="B17" s="132"/>
      <c r="C17" s="132"/>
      <c r="D17" s="132"/>
      <c r="E17" s="132"/>
      <c r="F17" s="133"/>
      <c r="G17" s="133"/>
      <c r="H17" s="134"/>
      <c r="I17" s="134"/>
      <c r="J17" s="134"/>
    </row>
    <row r="18" spans="1:10" s="17" customFormat="1" ht="18" customHeight="1" x14ac:dyDescent="0.25">
      <c r="A18" s="166" t="s">
        <v>14</v>
      </c>
      <c r="B18" s="167"/>
      <c r="C18" s="167"/>
      <c r="D18" s="167"/>
      <c r="E18" s="167"/>
      <c r="F18" s="167"/>
      <c r="G18" s="167"/>
      <c r="H18" s="167"/>
      <c r="I18" s="167"/>
      <c r="J18" s="167"/>
    </row>
    <row r="19" spans="1:10" s="17" customFormat="1" x14ac:dyDescent="0.25">
      <c r="A19" s="121"/>
      <c r="B19" s="132"/>
      <c r="C19" s="132"/>
      <c r="D19" s="132"/>
      <c r="E19" s="132"/>
      <c r="F19" s="133"/>
      <c r="G19" s="133"/>
      <c r="H19" s="134"/>
      <c r="I19" s="134"/>
      <c r="J19" s="134"/>
    </row>
    <row r="20" spans="1:10" s="17" customFormat="1" ht="28.5" x14ac:dyDescent="0.25">
      <c r="A20" s="170" t="s">
        <v>12</v>
      </c>
      <c r="B20" s="171"/>
      <c r="C20" s="171"/>
      <c r="D20" s="171"/>
      <c r="E20" s="171"/>
      <c r="F20" s="13" t="s">
        <v>55</v>
      </c>
      <c r="G20" s="13" t="s">
        <v>56</v>
      </c>
      <c r="H20" s="14" t="s">
        <v>57</v>
      </c>
      <c r="I20" s="14" t="s">
        <v>58</v>
      </c>
      <c r="J20" s="14" t="s">
        <v>59</v>
      </c>
    </row>
    <row r="21" spans="1:10" ht="12" customHeight="1" x14ac:dyDescent="0.25">
      <c r="A21" s="172">
        <v>1</v>
      </c>
      <c r="B21" s="172"/>
      <c r="C21" s="172"/>
      <c r="D21" s="172"/>
      <c r="E21" s="172"/>
      <c r="F21" s="126">
        <v>2</v>
      </c>
      <c r="G21" s="126">
        <v>3</v>
      </c>
      <c r="H21" s="127">
        <v>4</v>
      </c>
      <c r="I21" s="127">
        <v>5</v>
      </c>
      <c r="J21" s="127">
        <v>6</v>
      </c>
    </row>
    <row r="22" spans="1:10" s="17" customFormat="1" x14ac:dyDescent="0.25">
      <c r="A22" s="179" t="s">
        <v>8</v>
      </c>
      <c r="B22" s="178"/>
      <c r="C22" s="178"/>
      <c r="D22" s="178"/>
      <c r="E22" s="178"/>
      <c r="F22" s="130">
        <f>' Račun financiranja'!C8</f>
        <v>120657.1</v>
      </c>
      <c r="G22" s="130">
        <f>' Račun financiranja'!D8</f>
        <v>0</v>
      </c>
      <c r="H22" s="130">
        <f>' Račun financiranja'!E8</f>
        <v>0</v>
      </c>
      <c r="I22" s="130">
        <f>' Račun financiranja'!F8</f>
        <v>0</v>
      </c>
      <c r="J22" s="130">
        <f>' Račun financiranja'!G8</f>
        <v>0</v>
      </c>
    </row>
    <row r="23" spans="1:10" s="17" customFormat="1" x14ac:dyDescent="0.25">
      <c r="A23" s="179" t="s">
        <v>9</v>
      </c>
      <c r="B23" s="178"/>
      <c r="C23" s="178"/>
      <c r="D23" s="178"/>
      <c r="E23" s="178"/>
      <c r="F23" s="130">
        <f>' Račun financiranja'!C11</f>
        <v>285623.26</v>
      </c>
      <c r="G23" s="130">
        <f>' Račun financiranja'!D11</f>
        <v>0</v>
      </c>
      <c r="H23" s="130">
        <f>' Račun financiranja'!E11</f>
        <v>0</v>
      </c>
      <c r="I23" s="130">
        <f>' Račun financiranja'!F11</f>
        <v>0</v>
      </c>
      <c r="J23" s="130">
        <f>' Račun financiranja'!G11</f>
        <v>0</v>
      </c>
    </row>
    <row r="24" spans="1:10" s="17" customFormat="1" x14ac:dyDescent="0.25">
      <c r="A24" s="181" t="s">
        <v>10</v>
      </c>
      <c r="B24" s="174"/>
      <c r="C24" s="174"/>
      <c r="D24" s="174"/>
      <c r="E24" s="174"/>
      <c r="F24" s="129">
        <f>F22-F23</f>
        <v>-164966.16</v>
      </c>
      <c r="G24" s="129">
        <f>G22-G23</f>
        <v>0</v>
      </c>
      <c r="H24" s="129">
        <f t="shared" ref="H24:J24" si="3">H22-H23</f>
        <v>0</v>
      </c>
      <c r="I24" s="129">
        <f t="shared" si="3"/>
        <v>0</v>
      </c>
      <c r="J24" s="129">
        <f t="shared" si="3"/>
        <v>0</v>
      </c>
    </row>
    <row r="25" spans="1:10" s="17" customFormat="1" x14ac:dyDescent="0.25">
      <c r="A25" s="181" t="s">
        <v>11</v>
      </c>
      <c r="B25" s="174"/>
      <c r="C25" s="174"/>
      <c r="D25" s="174"/>
      <c r="E25" s="174"/>
      <c r="F25" s="129">
        <f>F16+F24</f>
        <v>482440.77000000339</v>
      </c>
      <c r="G25" s="129">
        <f t="shared" ref="G25:J25" si="4">G16+G24</f>
        <v>8641000</v>
      </c>
      <c r="H25" s="129">
        <f t="shared" si="4"/>
        <v>8553750</v>
      </c>
      <c r="I25" s="129">
        <f t="shared" si="4"/>
        <v>5029000</v>
      </c>
      <c r="J25" s="129">
        <f t="shared" si="4"/>
        <v>0</v>
      </c>
    </row>
    <row r="26" spans="1:10" s="17" customFormat="1" x14ac:dyDescent="0.25">
      <c r="A26" s="135"/>
      <c r="B26" s="132"/>
      <c r="C26" s="132"/>
      <c r="D26" s="132"/>
      <c r="E26" s="132"/>
      <c r="F26" s="133"/>
      <c r="G26" s="133"/>
      <c r="H26" s="134"/>
      <c r="I26" s="134"/>
      <c r="J26" s="134"/>
    </row>
    <row r="27" spans="1:10" s="17" customFormat="1" ht="18" customHeight="1" x14ac:dyDescent="0.25">
      <c r="A27" s="166" t="s">
        <v>15</v>
      </c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10" s="17" customFormat="1" ht="18" customHeight="1" x14ac:dyDescent="0.25">
      <c r="A28" s="121"/>
      <c r="B28" s="136"/>
      <c r="C28" s="136"/>
      <c r="D28" s="136"/>
      <c r="E28" s="136"/>
      <c r="F28" s="137"/>
      <c r="G28" s="137"/>
      <c r="H28" s="137"/>
      <c r="I28" s="137"/>
      <c r="J28" s="137"/>
    </row>
    <row r="29" spans="1:10" s="17" customFormat="1" ht="28.5" x14ac:dyDescent="0.25">
      <c r="A29" s="184" t="s">
        <v>21</v>
      </c>
      <c r="B29" s="185"/>
      <c r="C29" s="185"/>
      <c r="D29" s="185"/>
      <c r="E29" s="186"/>
      <c r="F29" s="13" t="s">
        <v>55</v>
      </c>
      <c r="G29" s="13" t="s">
        <v>56</v>
      </c>
      <c r="H29" s="14" t="s">
        <v>57</v>
      </c>
      <c r="I29" s="14" t="s">
        <v>58</v>
      </c>
      <c r="J29" s="14" t="s">
        <v>59</v>
      </c>
    </row>
    <row r="30" spans="1:10" ht="12" customHeight="1" x14ac:dyDescent="0.25">
      <c r="A30" s="172">
        <v>1</v>
      </c>
      <c r="B30" s="172"/>
      <c r="C30" s="172"/>
      <c r="D30" s="172"/>
      <c r="E30" s="172"/>
      <c r="F30" s="126">
        <v>2</v>
      </c>
      <c r="G30" s="126">
        <v>3</v>
      </c>
      <c r="H30" s="127">
        <v>4</v>
      </c>
      <c r="I30" s="127">
        <v>5</v>
      </c>
      <c r="J30" s="127">
        <v>6</v>
      </c>
    </row>
    <row r="31" spans="1:10" s="17" customFormat="1" ht="15" customHeight="1" x14ac:dyDescent="0.25">
      <c r="A31" s="187" t="s">
        <v>16</v>
      </c>
      <c r="B31" s="188"/>
      <c r="C31" s="188"/>
      <c r="D31" s="188"/>
      <c r="E31" s="189"/>
      <c r="F31" s="138">
        <v>-12829556.119999999</v>
      </c>
      <c r="G31" s="138">
        <v>-12347115.35</v>
      </c>
      <c r="H31" s="138">
        <f>-13670000+87250</f>
        <v>-13582750</v>
      </c>
      <c r="I31" s="138">
        <v>-5029000</v>
      </c>
      <c r="J31" s="139">
        <v>0</v>
      </c>
    </row>
    <row r="32" spans="1:10" s="17" customFormat="1" ht="15" customHeight="1" x14ac:dyDescent="0.25">
      <c r="A32" s="181" t="s">
        <v>17</v>
      </c>
      <c r="B32" s="174"/>
      <c r="C32" s="174"/>
      <c r="D32" s="174"/>
      <c r="E32" s="174"/>
      <c r="F32" s="140">
        <f>F25+F31</f>
        <v>-12347115.349999996</v>
      </c>
      <c r="G32" s="140">
        <f>G25+G31</f>
        <v>-3706115.3499999996</v>
      </c>
      <c r="H32" s="140">
        <f>H25+H31</f>
        <v>-5029000</v>
      </c>
      <c r="I32" s="140">
        <f>I25+I31</f>
        <v>0</v>
      </c>
      <c r="J32" s="141">
        <f>J25+J31</f>
        <v>0</v>
      </c>
    </row>
    <row r="33" spans="1:10" s="17" customFormat="1" ht="45" customHeight="1" x14ac:dyDescent="0.25">
      <c r="A33" s="173" t="s">
        <v>18</v>
      </c>
      <c r="B33" s="182"/>
      <c r="C33" s="182"/>
      <c r="D33" s="182"/>
      <c r="E33" s="183"/>
      <c r="F33" s="140">
        <f>F16+F24+F31-F32</f>
        <v>0</v>
      </c>
      <c r="G33" s="140">
        <f t="shared" ref="G33:J33" si="5">G16+G24+G31-G32</f>
        <v>0</v>
      </c>
      <c r="H33" s="140">
        <v>0</v>
      </c>
      <c r="I33" s="140">
        <f t="shared" si="5"/>
        <v>0</v>
      </c>
      <c r="J33" s="141">
        <f t="shared" si="5"/>
        <v>0</v>
      </c>
    </row>
    <row r="34" spans="1:10" s="17" customFormat="1" ht="18" customHeight="1" x14ac:dyDescent="0.25">
      <c r="A34" s="142"/>
      <c r="B34" s="143"/>
      <c r="C34" s="143"/>
      <c r="D34" s="143"/>
      <c r="E34" s="143"/>
      <c r="F34" s="144"/>
      <c r="G34" s="144"/>
      <c r="H34" s="144"/>
      <c r="I34" s="144"/>
      <c r="J34" s="144"/>
    </row>
    <row r="35" spans="1:10" s="17" customFormat="1" ht="18" customHeight="1" x14ac:dyDescent="0.25">
      <c r="A35" s="190" t="s">
        <v>19</v>
      </c>
      <c r="B35" s="190"/>
      <c r="C35" s="190"/>
      <c r="D35" s="190"/>
      <c r="E35" s="190"/>
      <c r="F35" s="190"/>
      <c r="G35" s="190"/>
      <c r="H35" s="190"/>
      <c r="I35" s="190"/>
      <c r="J35" s="190"/>
    </row>
    <row r="36" spans="1:10" s="17" customFormat="1" x14ac:dyDescent="0.25">
      <c r="A36" s="145"/>
      <c r="B36" s="146"/>
      <c r="C36" s="146"/>
      <c r="D36" s="146"/>
      <c r="E36" s="146"/>
      <c r="F36" s="147"/>
      <c r="G36" s="147"/>
      <c r="H36" s="148"/>
      <c r="I36" s="148"/>
      <c r="J36" s="148"/>
    </row>
    <row r="37" spans="1:10" s="17" customFormat="1" ht="28.5" x14ac:dyDescent="0.25">
      <c r="A37" s="184" t="s">
        <v>21</v>
      </c>
      <c r="B37" s="185"/>
      <c r="C37" s="185"/>
      <c r="D37" s="185"/>
      <c r="E37" s="186"/>
      <c r="F37" s="13" t="s">
        <v>55</v>
      </c>
      <c r="G37" s="13" t="s">
        <v>56</v>
      </c>
      <c r="H37" s="14" t="s">
        <v>57</v>
      </c>
      <c r="I37" s="14" t="s">
        <v>58</v>
      </c>
      <c r="J37" s="14" t="s">
        <v>59</v>
      </c>
    </row>
    <row r="38" spans="1:10" ht="12" customHeight="1" x14ac:dyDescent="0.25">
      <c r="A38" s="172">
        <v>1</v>
      </c>
      <c r="B38" s="172"/>
      <c r="C38" s="172"/>
      <c r="D38" s="172"/>
      <c r="E38" s="172"/>
      <c r="F38" s="126">
        <v>2</v>
      </c>
      <c r="G38" s="126">
        <v>3</v>
      </c>
      <c r="H38" s="127">
        <v>4</v>
      </c>
      <c r="I38" s="127">
        <v>5</v>
      </c>
      <c r="J38" s="127">
        <v>6</v>
      </c>
    </row>
    <row r="39" spans="1:10" s="17" customFormat="1" x14ac:dyDescent="0.25">
      <c r="A39" s="187" t="s">
        <v>16</v>
      </c>
      <c r="B39" s="188"/>
      <c r="C39" s="188"/>
      <c r="D39" s="188"/>
      <c r="E39" s="189"/>
      <c r="F39" s="138">
        <v>-12829556.119999999</v>
      </c>
      <c r="G39" s="138">
        <f>F42</f>
        <v>-12347115.35</v>
      </c>
      <c r="H39" s="138">
        <v>-13582750</v>
      </c>
      <c r="I39" s="138">
        <f>H42</f>
        <v>-5029000</v>
      </c>
      <c r="J39" s="139">
        <f>I42</f>
        <v>0</v>
      </c>
    </row>
    <row r="40" spans="1:10" s="17" customFormat="1" ht="28.5" customHeight="1" x14ac:dyDescent="0.25">
      <c r="A40" s="187" t="s">
        <v>20</v>
      </c>
      <c r="B40" s="188"/>
      <c r="C40" s="188"/>
      <c r="D40" s="188"/>
      <c r="E40" s="189"/>
      <c r="F40" s="138">
        <v>0</v>
      </c>
      <c r="G40" s="138">
        <v>-8641000</v>
      </c>
      <c r="H40" s="138">
        <f>-8641000+87250</f>
        <v>-8553750</v>
      </c>
      <c r="I40" s="138">
        <v>-5029000</v>
      </c>
      <c r="J40" s="139">
        <v>0</v>
      </c>
    </row>
    <row r="41" spans="1:10" s="17" customFormat="1" ht="25.5" customHeight="1" x14ac:dyDescent="0.25">
      <c r="A41" s="187" t="s">
        <v>54</v>
      </c>
      <c r="B41" s="191"/>
      <c r="C41" s="191"/>
      <c r="D41" s="191"/>
      <c r="E41" s="192"/>
      <c r="F41" s="138">
        <v>482440.77</v>
      </c>
      <c r="G41" s="138">
        <v>0</v>
      </c>
      <c r="H41" s="138">
        <v>0</v>
      </c>
      <c r="I41" s="138">
        <v>0</v>
      </c>
      <c r="J41" s="139">
        <v>0</v>
      </c>
    </row>
    <row r="42" spans="1:10" s="17" customFormat="1" ht="15" customHeight="1" x14ac:dyDescent="0.25">
      <c r="A42" s="181" t="s">
        <v>17</v>
      </c>
      <c r="B42" s="174"/>
      <c r="C42" s="174"/>
      <c r="D42" s="174"/>
      <c r="E42" s="174"/>
      <c r="F42" s="149">
        <f>F39-F40+F41</f>
        <v>-12347115.35</v>
      </c>
      <c r="G42" s="149">
        <f>G39-G40+G41</f>
        <v>-3706115.3499999996</v>
      </c>
      <c r="H42" s="149">
        <f>H39-H40+H41</f>
        <v>-5029000</v>
      </c>
      <c r="I42" s="149">
        <f t="shared" ref="I42:J42" si="6">I39-I40+I41</f>
        <v>0</v>
      </c>
      <c r="J42" s="150">
        <f t="shared" si="6"/>
        <v>0</v>
      </c>
    </row>
    <row r="43" spans="1:10" ht="9" customHeight="1" x14ac:dyDescent="0.25"/>
  </sheetData>
  <mergeCells count="31">
    <mergeCell ref="A42:E42"/>
    <mergeCell ref="A35:J35"/>
    <mergeCell ref="A37:E37"/>
    <mergeCell ref="A38:E38"/>
    <mergeCell ref="A39:E39"/>
    <mergeCell ref="A40:E40"/>
    <mergeCell ref="A41:E41"/>
    <mergeCell ref="A33:E33"/>
    <mergeCell ref="A20:E20"/>
    <mergeCell ref="A21:E21"/>
    <mergeCell ref="A22:E22"/>
    <mergeCell ref="A23:E23"/>
    <mergeCell ref="A24:E24"/>
    <mergeCell ref="A25:E25"/>
    <mergeCell ref="A27:J27"/>
    <mergeCell ref="A29:E29"/>
    <mergeCell ref="A30:E30"/>
    <mergeCell ref="A31:E31"/>
    <mergeCell ref="A32:E32"/>
    <mergeCell ref="A18:J18"/>
    <mergeCell ref="A2:J2"/>
    <mergeCell ref="A4:J4"/>
    <mergeCell ref="A6:J6"/>
    <mergeCell ref="A8:E8"/>
    <mergeCell ref="A9:E9"/>
    <mergeCell ref="A10:E10"/>
    <mergeCell ref="A11:E11"/>
    <mergeCell ref="A12:E12"/>
    <mergeCell ref="A14:E14"/>
    <mergeCell ref="A15:E15"/>
    <mergeCell ref="A16:E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2"/>
  <sheetViews>
    <sheetView zoomScaleNormal="100" workbookViewId="0">
      <selection activeCell="A82" sqref="A82"/>
    </sheetView>
  </sheetViews>
  <sheetFormatPr defaultColWidth="8.85546875" defaultRowHeight="15" x14ac:dyDescent="0.25"/>
  <cols>
    <col min="1" max="1" width="7.85546875" style="2" bestFit="1" customWidth="1"/>
    <col min="2" max="2" width="44.7109375" style="2" customWidth="1"/>
    <col min="3" max="4" width="19.5703125" style="2" customWidth="1"/>
    <col min="5" max="8" width="19.42578125" style="2" customWidth="1"/>
    <col min="9" max="10" width="25.28515625" style="2" customWidth="1"/>
    <col min="11" max="16384" width="8.85546875" style="2"/>
  </cols>
  <sheetData>
    <row r="1" spans="1:10" ht="18.75" x14ac:dyDescent="0.25">
      <c r="A1" s="20"/>
      <c r="B1" s="21"/>
      <c r="C1" s="21"/>
      <c r="D1" s="21"/>
      <c r="E1" s="21"/>
      <c r="F1" s="21"/>
      <c r="G1" s="21"/>
      <c r="H1" s="1"/>
      <c r="I1" s="1"/>
      <c r="J1" s="1"/>
    </row>
    <row r="2" spans="1:10" ht="15.6" customHeight="1" x14ac:dyDescent="0.25">
      <c r="A2" s="194" t="s">
        <v>22</v>
      </c>
      <c r="B2" s="194"/>
      <c r="C2" s="194"/>
      <c r="D2" s="194"/>
      <c r="E2" s="194"/>
      <c r="F2" s="194"/>
      <c r="G2" s="194"/>
      <c r="H2" s="7"/>
      <c r="I2" s="4"/>
      <c r="J2" s="4"/>
    </row>
    <row r="3" spans="1:10" ht="18.75" x14ac:dyDescent="0.25">
      <c r="A3" s="10"/>
      <c r="B3" s="10"/>
      <c r="C3" s="10"/>
      <c r="D3" s="10"/>
      <c r="E3" s="10"/>
      <c r="F3" s="10"/>
      <c r="G3" s="10"/>
      <c r="H3" s="1"/>
      <c r="I3" s="3"/>
      <c r="J3" s="3"/>
    </row>
    <row r="4" spans="1:10" ht="15.6" customHeight="1" x14ac:dyDescent="0.25">
      <c r="A4" s="194" t="s">
        <v>23</v>
      </c>
      <c r="B4" s="194"/>
      <c r="C4" s="194"/>
      <c r="D4" s="194"/>
      <c r="E4" s="194"/>
      <c r="F4" s="194"/>
      <c r="G4" s="194"/>
      <c r="H4" s="7"/>
      <c r="I4" s="5"/>
      <c r="J4" s="5"/>
    </row>
    <row r="5" spans="1:10" ht="18.75" x14ac:dyDescent="0.25">
      <c r="A5" s="21"/>
      <c r="B5" s="21"/>
      <c r="C5" s="21"/>
      <c r="D5" s="21"/>
      <c r="E5" s="21"/>
      <c r="F5" s="21"/>
      <c r="G5" s="21"/>
      <c r="H5" s="1"/>
      <c r="I5" s="3"/>
      <c r="J5" s="3"/>
    </row>
    <row r="6" spans="1:10" ht="57" x14ac:dyDescent="0.25">
      <c r="A6" s="83" t="s">
        <v>36</v>
      </c>
      <c r="B6" s="84" t="s">
        <v>21</v>
      </c>
      <c r="C6" s="85" t="s">
        <v>55</v>
      </c>
      <c r="D6" s="85" t="s">
        <v>56</v>
      </c>
      <c r="E6" s="83" t="s">
        <v>57</v>
      </c>
      <c r="F6" s="83" t="s">
        <v>58</v>
      </c>
      <c r="G6" s="83" t="s">
        <v>59</v>
      </c>
    </row>
    <row r="7" spans="1:10" s="6" customFormat="1" x14ac:dyDescent="0.2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</row>
    <row r="8" spans="1:10" x14ac:dyDescent="0.25">
      <c r="A8" s="87"/>
      <c r="B8" s="87" t="s">
        <v>24</v>
      </c>
      <c r="C8" s="95">
        <f>C9+C16</f>
        <v>33111298.150000002</v>
      </c>
      <c r="D8" s="95">
        <f t="shared" ref="D8:G8" si="0">D9+D16</f>
        <v>46144161.170000002</v>
      </c>
      <c r="E8" s="95">
        <f t="shared" si="0"/>
        <v>54924592.270000003</v>
      </c>
      <c r="F8" s="95">
        <f t="shared" si="0"/>
        <v>38863189.890000001</v>
      </c>
      <c r="G8" s="95">
        <f t="shared" si="0"/>
        <v>31312039.890000001</v>
      </c>
    </row>
    <row r="9" spans="1:10" x14ac:dyDescent="0.25">
      <c r="A9" s="87">
        <v>6</v>
      </c>
      <c r="B9" s="87" t="s">
        <v>25</v>
      </c>
      <c r="C9" s="88">
        <f>C10+C11+C12+C13+C14+C15</f>
        <v>33108131.670000002</v>
      </c>
      <c r="D9" s="88">
        <f>D10+D11+D12+D13+D14+D15</f>
        <v>46142161.170000002</v>
      </c>
      <c r="E9" s="95">
        <f>E10+E11+E12+E13+E14+E15</f>
        <v>54922592.270000003</v>
      </c>
      <c r="F9" s="95">
        <f>F10+F11+F12+F13+F14+F15</f>
        <v>38861189.890000001</v>
      </c>
      <c r="G9" s="95">
        <f>G10+G11+G12+G13+G14+G15</f>
        <v>31310039.890000001</v>
      </c>
    </row>
    <row r="10" spans="1:10" ht="30" x14ac:dyDescent="0.25">
      <c r="A10" s="90">
        <v>63</v>
      </c>
      <c r="B10" s="91" t="s">
        <v>26</v>
      </c>
      <c r="C10" s="153">
        <v>7313443.96</v>
      </c>
      <c r="D10" s="153">
        <v>9108843.4499999993</v>
      </c>
      <c r="E10" s="89">
        <v>16101490</v>
      </c>
      <c r="F10" s="89">
        <v>3660540</v>
      </c>
      <c r="G10" s="89">
        <v>1420390</v>
      </c>
    </row>
    <row r="11" spans="1:10" x14ac:dyDescent="0.25">
      <c r="A11" s="90">
        <v>64</v>
      </c>
      <c r="B11" s="91" t="s">
        <v>60</v>
      </c>
      <c r="C11" s="153">
        <v>765.75</v>
      </c>
      <c r="D11" s="153">
        <v>920</v>
      </c>
      <c r="E11" s="89">
        <v>920</v>
      </c>
      <c r="F11" s="89">
        <v>920</v>
      </c>
      <c r="G11" s="89">
        <v>920</v>
      </c>
    </row>
    <row r="12" spans="1:10" ht="30" x14ac:dyDescent="0.25">
      <c r="A12" s="90">
        <v>65</v>
      </c>
      <c r="B12" s="91" t="s">
        <v>61</v>
      </c>
      <c r="C12" s="153">
        <v>2346577.29</v>
      </c>
      <c r="D12" s="153">
        <v>3101550</v>
      </c>
      <c r="E12" s="89">
        <v>3645690</v>
      </c>
      <c r="F12" s="89">
        <v>3645690</v>
      </c>
      <c r="G12" s="89">
        <v>3645690</v>
      </c>
    </row>
    <row r="13" spans="1:10" ht="30" x14ac:dyDescent="0.25">
      <c r="A13" s="100">
        <v>66</v>
      </c>
      <c r="B13" s="91" t="s">
        <v>62</v>
      </c>
      <c r="C13" s="153">
        <v>3175917.01</v>
      </c>
      <c r="D13" s="153">
        <v>3343000</v>
      </c>
      <c r="E13" s="89">
        <v>3695733.6</v>
      </c>
      <c r="F13" s="89">
        <v>3695733.6</v>
      </c>
      <c r="G13" s="89">
        <v>3695733.6</v>
      </c>
    </row>
    <row r="14" spans="1:10" ht="30" x14ac:dyDescent="0.25">
      <c r="A14" s="100">
        <v>67</v>
      </c>
      <c r="B14" s="91" t="s">
        <v>63</v>
      </c>
      <c r="C14" s="153">
        <v>20263840.91</v>
      </c>
      <c r="D14" s="153">
        <v>30562847.719999999</v>
      </c>
      <c r="E14" s="89">
        <v>31468758.670000002</v>
      </c>
      <c r="F14" s="89">
        <v>27848306.289999999</v>
      </c>
      <c r="G14" s="89">
        <v>22537306.289999999</v>
      </c>
    </row>
    <row r="15" spans="1:10" x14ac:dyDescent="0.25">
      <c r="A15" s="100">
        <v>68</v>
      </c>
      <c r="B15" s="91" t="s">
        <v>64</v>
      </c>
      <c r="C15" s="92">
        <v>7586.75</v>
      </c>
      <c r="D15" s="92">
        <v>25000</v>
      </c>
      <c r="E15" s="89">
        <v>10000</v>
      </c>
      <c r="F15" s="89">
        <v>10000</v>
      </c>
      <c r="G15" s="89">
        <v>10000</v>
      </c>
    </row>
    <row r="16" spans="1:10" x14ac:dyDescent="0.25">
      <c r="A16" s="101">
        <v>7</v>
      </c>
      <c r="B16" s="87" t="s">
        <v>27</v>
      </c>
      <c r="C16" s="88">
        <f t="shared" ref="C16:D16" si="1">C17</f>
        <v>3166.48</v>
      </c>
      <c r="D16" s="88">
        <f t="shared" si="1"/>
        <v>2000</v>
      </c>
      <c r="E16" s="95">
        <f>E17</f>
        <v>2000</v>
      </c>
      <c r="F16" s="95">
        <f t="shared" ref="F16:G16" si="2">F17</f>
        <v>2000</v>
      </c>
      <c r="G16" s="95">
        <f t="shared" si="2"/>
        <v>2000</v>
      </c>
    </row>
    <row r="17" spans="1:10" x14ac:dyDescent="0.25">
      <c r="A17" s="100">
        <v>72</v>
      </c>
      <c r="B17" s="102" t="s">
        <v>28</v>
      </c>
      <c r="C17" s="103">
        <v>3166.48</v>
      </c>
      <c r="D17" s="103">
        <v>2000</v>
      </c>
      <c r="E17" s="89">
        <v>2000</v>
      </c>
      <c r="F17" s="89">
        <v>2000</v>
      </c>
      <c r="G17" s="89">
        <v>2000</v>
      </c>
      <c r="J17" s="2" t="s">
        <v>144</v>
      </c>
    </row>
    <row r="19" spans="1:10" ht="57" x14ac:dyDescent="0.25">
      <c r="A19" s="83" t="s">
        <v>36</v>
      </c>
      <c r="B19" s="84" t="s">
        <v>21</v>
      </c>
      <c r="C19" s="85" t="s">
        <v>55</v>
      </c>
      <c r="D19" s="85" t="s">
        <v>56</v>
      </c>
      <c r="E19" s="83" t="s">
        <v>57</v>
      </c>
      <c r="F19" s="83" t="s">
        <v>58</v>
      </c>
      <c r="G19" s="83" t="s">
        <v>59</v>
      </c>
    </row>
    <row r="20" spans="1:10" s="6" customFormat="1" x14ac:dyDescent="0.2">
      <c r="A20" s="86">
        <v>1</v>
      </c>
      <c r="B20" s="86">
        <v>2</v>
      </c>
      <c r="C20" s="86">
        <v>3</v>
      </c>
      <c r="D20" s="86">
        <v>4</v>
      </c>
      <c r="E20" s="86">
        <v>5</v>
      </c>
      <c r="F20" s="86">
        <v>6</v>
      </c>
      <c r="G20" s="86">
        <v>7</v>
      </c>
    </row>
    <row r="21" spans="1:10" x14ac:dyDescent="0.25">
      <c r="A21" s="87"/>
      <c r="B21" s="104" t="s">
        <v>29</v>
      </c>
      <c r="C21" s="68">
        <f>C22+C28</f>
        <v>32463891.219999999</v>
      </c>
      <c r="D21" s="68">
        <f t="shared" ref="D21:G21" si="3">D22+D28</f>
        <v>37503161.170000002</v>
      </c>
      <c r="E21" s="68">
        <f t="shared" si="3"/>
        <v>46370842.270000003</v>
      </c>
      <c r="F21" s="68">
        <f t="shared" si="3"/>
        <v>33834189.890000001</v>
      </c>
      <c r="G21" s="68">
        <f t="shared" si="3"/>
        <v>31312039.890000001</v>
      </c>
    </row>
    <row r="22" spans="1:10" x14ac:dyDescent="0.25">
      <c r="A22" s="87">
        <v>3</v>
      </c>
      <c r="B22" s="106" t="s">
        <v>30</v>
      </c>
      <c r="C22" s="107">
        <f>C23+C24+C25+C27+C26</f>
        <v>24545840.799999997</v>
      </c>
      <c r="D22" s="107">
        <f t="shared" ref="D22:G22" si="4">D23+D24+D25+D27+D26</f>
        <v>32229304.259999998</v>
      </c>
      <c r="E22" s="107">
        <f t="shared" si="4"/>
        <v>30825649.890000001</v>
      </c>
      <c r="F22" s="107">
        <f t="shared" si="4"/>
        <v>30738399.890000001</v>
      </c>
      <c r="G22" s="107">
        <f t="shared" si="4"/>
        <v>30738399.890000001</v>
      </c>
    </row>
    <row r="23" spans="1:10" x14ac:dyDescent="0.25">
      <c r="A23" s="90">
        <v>31</v>
      </c>
      <c r="B23" s="42" t="s">
        <v>31</v>
      </c>
      <c r="C23" s="108">
        <v>18219898.879999999</v>
      </c>
      <c r="D23" s="108">
        <v>23760440</v>
      </c>
      <c r="E23" s="109">
        <v>25391179.890000001</v>
      </c>
      <c r="F23" s="109">
        <v>25309509.890000001</v>
      </c>
      <c r="G23" s="109">
        <v>25309509.890000001</v>
      </c>
    </row>
    <row r="24" spans="1:10" x14ac:dyDescent="0.25">
      <c r="A24" s="100">
        <v>32</v>
      </c>
      <c r="B24" s="53" t="s">
        <v>32</v>
      </c>
      <c r="C24" s="110">
        <v>6233697.9500000002</v>
      </c>
      <c r="D24" s="110">
        <v>5354060</v>
      </c>
      <c r="E24" s="109">
        <v>5352420</v>
      </c>
      <c r="F24" s="109">
        <v>5346840</v>
      </c>
      <c r="G24" s="109">
        <v>5346840</v>
      </c>
    </row>
    <row r="25" spans="1:10" x14ac:dyDescent="0.25">
      <c r="A25" s="100">
        <v>34</v>
      </c>
      <c r="B25" s="53" t="s">
        <v>65</v>
      </c>
      <c r="C25" s="110">
        <v>92043.97</v>
      </c>
      <c r="D25" s="110">
        <v>85730</v>
      </c>
      <c r="E25" s="109">
        <v>80550</v>
      </c>
      <c r="F25" s="109">
        <v>80550</v>
      </c>
      <c r="G25" s="109">
        <v>80550</v>
      </c>
    </row>
    <row r="26" spans="1:10" ht="30" x14ac:dyDescent="0.25">
      <c r="A26" s="100">
        <v>36</v>
      </c>
      <c r="B26" s="111" t="s">
        <v>66</v>
      </c>
      <c r="C26" s="110">
        <v>0</v>
      </c>
      <c r="D26" s="110">
        <v>3027574.26</v>
      </c>
      <c r="E26" s="109">
        <v>0</v>
      </c>
      <c r="F26" s="109">
        <v>0</v>
      </c>
      <c r="G26" s="109">
        <v>0</v>
      </c>
    </row>
    <row r="27" spans="1:10" x14ac:dyDescent="0.25">
      <c r="A27" s="100">
        <v>38</v>
      </c>
      <c r="B27" s="53" t="s">
        <v>67</v>
      </c>
      <c r="C27" s="110">
        <v>200</v>
      </c>
      <c r="D27" s="110">
        <v>1500</v>
      </c>
      <c r="E27" s="109">
        <v>1500</v>
      </c>
      <c r="F27" s="109">
        <v>1500</v>
      </c>
      <c r="G27" s="109">
        <v>1500</v>
      </c>
    </row>
    <row r="28" spans="1:10" x14ac:dyDescent="0.25">
      <c r="A28" s="112">
        <v>4</v>
      </c>
      <c r="B28" s="73" t="s">
        <v>33</v>
      </c>
      <c r="C28" s="107">
        <f t="shared" ref="C28:D28" si="5">C29+C30+C31</f>
        <v>7918050.4199999999</v>
      </c>
      <c r="D28" s="107">
        <f t="shared" si="5"/>
        <v>5273856.91</v>
      </c>
      <c r="E28" s="107">
        <f>E29+E30+E31</f>
        <v>15545192.380000001</v>
      </c>
      <c r="F28" s="107">
        <f>F29+F30+F31</f>
        <v>3095790</v>
      </c>
      <c r="G28" s="107">
        <f>G29+G30+G31</f>
        <v>573640</v>
      </c>
    </row>
    <row r="29" spans="1:10" ht="30" x14ac:dyDescent="0.25">
      <c r="A29" s="90">
        <v>41</v>
      </c>
      <c r="B29" s="59" t="s">
        <v>34</v>
      </c>
      <c r="C29" s="108">
        <v>9758.35</v>
      </c>
      <c r="D29" s="108">
        <v>1250</v>
      </c>
      <c r="E29" s="109">
        <v>2000</v>
      </c>
      <c r="F29" s="109">
        <v>2000</v>
      </c>
      <c r="G29" s="109">
        <v>2000</v>
      </c>
    </row>
    <row r="30" spans="1:10" x14ac:dyDescent="0.25">
      <c r="A30" s="90">
        <v>42</v>
      </c>
      <c r="B30" s="59" t="s">
        <v>68</v>
      </c>
      <c r="C30" s="108">
        <v>625148.54</v>
      </c>
      <c r="D30" s="108">
        <v>655120.51</v>
      </c>
      <c r="E30" s="113">
        <v>367640</v>
      </c>
      <c r="F30" s="113">
        <v>381640</v>
      </c>
      <c r="G30" s="113">
        <v>311640</v>
      </c>
    </row>
    <row r="31" spans="1:10" ht="30" x14ac:dyDescent="0.25">
      <c r="A31" s="90">
        <v>45</v>
      </c>
      <c r="B31" s="42" t="s">
        <v>69</v>
      </c>
      <c r="C31" s="108">
        <v>7283143.5300000003</v>
      </c>
      <c r="D31" s="108">
        <v>4617486.4000000004</v>
      </c>
      <c r="E31" s="113">
        <v>15175552.380000001</v>
      </c>
      <c r="F31" s="113">
        <v>2712150</v>
      </c>
      <c r="G31" s="113">
        <v>260000</v>
      </c>
    </row>
    <row r="34" spans="1:8" ht="15.6" customHeight="1" x14ac:dyDescent="0.25">
      <c r="A34" s="193" t="s">
        <v>35</v>
      </c>
      <c r="B34" s="193"/>
      <c r="C34" s="193"/>
      <c r="D34" s="193"/>
      <c r="E34" s="193"/>
      <c r="F34" s="193"/>
      <c r="G34" s="193"/>
    </row>
    <row r="35" spans="1:8" ht="18.75" x14ac:dyDescent="0.25">
      <c r="A35" s="21"/>
      <c r="B35" s="21"/>
      <c r="C35" s="21"/>
      <c r="D35" s="21"/>
      <c r="E35" s="21"/>
      <c r="F35" s="21"/>
      <c r="G35" s="21"/>
      <c r="H35" s="1"/>
    </row>
    <row r="36" spans="1:8" ht="57" x14ac:dyDescent="0.25">
      <c r="A36" s="83" t="s">
        <v>36</v>
      </c>
      <c r="B36" s="84" t="s">
        <v>21</v>
      </c>
      <c r="C36" s="85" t="s">
        <v>55</v>
      </c>
      <c r="D36" s="85" t="s">
        <v>56</v>
      </c>
      <c r="E36" s="83" t="s">
        <v>57</v>
      </c>
      <c r="F36" s="83" t="s">
        <v>58</v>
      </c>
      <c r="G36" s="83" t="s">
        <v>59</v>
      </c>
    </row>
    <row r="37" spans="1:8" s="6" customFormat="1" x14ac:dyDescent="0.2">
      <c r="A37" s="86">
        <v>1</v>
      </c>
      <c r="B37" s="86">
        <v>2</v>
      </c>
      <c r="C37" s="86">
        <v>3</v>
      </c>
      <c r="D37" s="86">
        <v>4</v>
      </c>
      <c r="E37" s="86">
        <v>5</v>
      </c>
      <c r="F37" s="86">
        <v>6</v>
      </c>
      <c r="G37" s="86">
        <v>7</v>
      </c>
    </row>
    <row r="38" spans="1:8" x14ac:dyDescent="0.25">
      <c r="A38" s="87"/>
      <c r="B38" s="114" t="s">
        <v>24</v>
      </c>
      <c r="C38" s="105">
        <f>C39+C43+C45+C47+C53+C51</f>
        <v>33111298.149999999</v>
      </c>
      <c r="D38" s="105">
        <f>D39+D43+D45+D47+D53+D51</f>
        <v>46144161.169999994</v>
      </c>
      <c r="E38" s="105">
        <f>E39+E43+E45+E47+E53+E51</f>
        <v>54924592.270000003</v>
      </c>
      <c r="F38" s="105">
        <f>F39+F43+F45+F47+F53+F51</f>
        <v>38863189.890000001</v>
      </c>
      <c r="G38" s="105">
        <f>G39+G43+G45+G47+G53+G51</f>
        <v>31312039.890000001</v>
      </c>
    </row>
    <row r="39" spans="1:8" x14ac:dyDescent="0.25">
      <c r="A39" s="87">
        <v>1</v>
      </c>
      <c r="B39" s="73" t="s">
        <v>37</v>
      </c>
      <c r="C39" s="115">
        <f>C40+C41+C42</f>
        <v>4110349.9899999998</v>
      </c>
      <c r="D39" s="115">
        <f t="shared" ref="D39:G39" si="6">D40+D41+D42</f>
        <v>1310737.32</v>
      </c>
      <c r="E39" s="115">
        <f t="shared" si="6"/>
        <v>951842.67</v>
      </c>
      <c r="F39" s="115">
        <f t="shared" si="6"/>
        <v>943390.29</v>
      </c>
      <c r="G39" s="115">
        <f t="shared" si="6"/>
        <v>661390.29</v>
      </c>
    </row>
    <row r="40" spans="1:8" x14ac:dyDescent="0.25">
      <c r="A40" s="90">
        <v>11</v>
      </c>
      <c r="B40" s="53" t="s">
        <v>122</v>
      </c>
      <c r="C40" s="49">
        <v>3473280.51</v>
      </c>
      <c r="D40" s="52">
        <v>195380</v>
      </c>
      <c r="E40" s="49">
        <v>313452.38</v>
      </c>
      <c r="F40" s="49">
        <v>305000</v>
      </c>
      <c r="G40" s="49">
        <v>23000</v>
      </c>
    </row>
    <row r="41" spans="1:8" x14ac:dyDescent="0.25">
      <c r="A41" s="90">
        <v>13</v>
      </c>
      <c r="B41" s="53" t="s">
        <v>123</v>
      </c>
      <c r="C41" s="49">
        <v>637069.48</v>
      </c>
      <c r="D41" s="52">
        <v>648938</v>
      </c>
      <c r="E41" s="49">
        <v>638390.29</v>
      </c>
      <c r="F41" s="49">
        <v>638390.29</v>
      </c>
      <c r="G41" s="49">
        <v>638390.29</v>
      </c>
    </row>
    <row r="42" spans="1:8" x14ac:dyDescent="0.25">
      <c r="A42" s="100">
        <v>14</v>
      </c>
      <c r="B42" s="53" t="s">
        <v>124</v>
      </c>
      <c r="C42" s="49">
        <v>0</v>
      </c>
      <c r="D42" s="52">
        <v>466419.32</v>
      </c>
      <c r="E42" s="49">
        <v>0</v>
      </c>
      <c r="F42" s="49">
        <v>0</v>
      </c>
      <c r="G42" s="49">
        <v>0</v>
      </c>
    </row>
    <row r="43" spans="1:8" x14ac:dyDescent="0.25">
      <c r="A43" s="101">
        <v>3</v>
      </c>
      <c r="B43" s="116" t="s">
        <v>38</v>
      </c>
      <c r="C43" s="32">
        <f>C44</f>
        <v>3128635.63</v>
      </c>
      <c r="D43" s="32">
        <f t="shared" ref="D43:G43" si="7">D44</f>
        <v>3335920</v>
      </c>
      <c r="E43" s="32">
        <f t="shared" si="7"/>
        <v>3690653.6</v>
      </c>
      <c r="F43" s="32">
        <f t="shared" si="7"/>
        <v>3690653.6</v>
      </c>
      <c r="G43" s="32">
        <f t="shared" si="7"/>
        <v>3690653.6</v>
      </c>
    </row>
    <row r="44" spans="1:8" x14ac:dyDescent="0.25">
      <c r="A44" s="100">
        <v>31</v>
      </c>
      <c r="B44" s="53" t="s">
        <v>125</v>
      </c>
      <c r="C44" s="49">
        <v>3128635.63</v>
      </c>
      <c r="D44" s="49">
        <v>3335920</v>
      </c>
      <c r="E44" s="49">
        <v>3690653.6</v>
      </c>
      <c r="F44" s="49">
        <v>3690653.6</v>
      </c>
      <c r="G44" s="49">
        <v>3690653.6</v>
      </c>
    </row>
    <row r="45" spans="1:8" x14ac:dyDescent="0.25">
      <c r="A45" s="101">
        <v>4</v>
      </c>
      <c r="B45" s="116" t="s">
        <v>102</v>
      </c>
      <c r="C45" s="32">
        <f>C46</f>
        <v>2341932.81</v>
      </c>
      <c r="D45" s="32">
        <f t="shared" ref="D45:G45" si="8">D46</f>
        <v>3075000</v>
      </c>
      <c r="E45" s="32">
        <f t="shared" si="8"/>
        <v>3635690</v>
      </c>
      <c r="F45" s="32">
        <f t="shared" si="8"/>
        <v>3635690</v>
      </c>
      <c r="G45" s="32">
        <f t="shared" si="8"/>
        <v>3635690</v>
      </c>
    </row>
    <row r="46" spans="1:8" x14ac:dyDescent="0.25">
      <c r="A46" s="100">
        <v>43</v>
      </c>
      <c r="B46" s="53" t="s">
        <v>126</v>
      </c>
      <c r="C46" s="49">
        <v>2341932.81</v>
      </c>
      <c r="D46" s="49">
        <v>3075000</v>
      </c>
      <c r="E46" s="49">
        <v>3635690</v>
      </c>
      <c r="F46" s="49">
        <v>3635690</v>
      </c>
      <c r="G46" s="49">
        <v>3635690</v>
      </c>
    </row>
    <row r="47" spans="1:8" x14ac:dyDescent="0.25">
      <c r="A47" s="101">
        <v>5</v>
      </c>
      <c r="B47" s="116" t="s">
        <v>104</v>
      </c>
      <c r="C47" s="32">
        <f>C48+C49+C50</f>
        <v>23466934.879999999</v>
      </c>
      <c r="D47" s="32">
        <f t="shared" ref="D47:G47" si="9">D48+D49+D50</f>
        <v>38360953.849999994</v>
      </c>
      <c r="E47" s="32">
        <f t="shared" si="9"/>
        <v>46618406</v>
      </c>
      <c r="F47" s="32">
        <f t="shared" si="9"/>
        <v>30565456</v>
      </c>
      <c r="G47" s="32">
        <f t="shared" si="9"/>
        <v>23296306</v>
      </c>
    </row>
    <row r="48" spans="1:8" x14ac:dyDescent="0.25">
      <c r="A48" s="100">
        <v>52</v>
      </c>
      <c r="B48" s="53" t="s">
        <v>127</v>
      </c>
      <c r="C48" s="49">
        <v>1182532.99</v>
      </c>
      <c r="D48" s="49">
        <v>2870673.33</v>
      </c>
      <c r="E48" s="49">
        <v>15001490</v>
      </c>
      <c r="F48" s="49">
        <v>2560540</v>
      </c>
      <c r="G48" s="49">
        <v>320390</v>
      </c>
    </row>
    <row r="49" spans="1:7" x14ac:dyDescent="0.25">
      <c r="A49" s="100">
        <v>56</v>
      </c>
      <c r="B49" s="53" t="s">
        <v>128</v>
      </c>
      <c r="C49" s="49">
        <v>17038254.920000002</v>
      </c>
      <c r="D49" s="49">
        <v>30786210.399999999</v>
      </c>
      <c r="E49" s="49">
        <v>31616916</v>
      </c>
      <c r="F49" s="49">
        <v>28004916</v>
      </c>
      <c r="G49" s="49">
        <v>22975916</v>
      </c>
    </row>
    <row r="50" spans="1:7" x14ac:dyDescent="0.25">
      <c r="A50" s="100">
        <v>57</v>
      </c>
      <c r="B50" s="53" t="s">
        <v>129</v>
      </c>
      <c r="C50" s="49">
        <v>5246146.97</v>
      </c>
      <c r="D50" s="49">
        <v>4704070.12</v>
      </c>
      <c r="E50" s="159">
        <v>0</v>
      </c>
      <c r="F50" s="49">
        <v>0</v>
      </c>
      <c r="G50" s="49">
        <v>0</v>
      </c>
    </row>
    <row r="51" spans="1:7" x14ac:dyDescent="0.25">
      <c r="A51" s="101">
        <v>6</v>
      </c>
      <c r="B51" s="116" t="s">
        <v>131</v>
      </c>
      <c r="C51" s="32">
        <f>C52</f>
        <v>55633.88</v>
      </c>
      <c r="D51" s="32">
        <f t="shared" ref="D51:G51" si="10">D52</f>
        <v>33000</v>
      </c>
      <c r="E51" s="32">
        <f t="shared" si="10"/>
        <v>16000</v>
      </c>
      <c r="F51" s="32">
        <f t="shared" si="10"/>
        <v>16000</v>
      </c>
      <c r="G51" s="32">
        <f t="shared" si="10"/>
        <v>16000</v>
      </c>
    </row>
    <row r="52" spans="1:7" x14ac:dyDescent="0.25">
      <c r="A52" s="100">
        <v>62</v>
      </c>
      <c r="B52" s="53" t="s">
        <v>130</v>
      </c>
      <c r="C52" s="49">
        <v>55633.88</v>
      </c>
      <c r="D52" s="49">
        <v>33000</v>
      </c>
      <c r="E52" s="49">
        <v>16000</v>
      </c>
      <c r="F52" s="49">
        <v>16000</v>
      </c>
      <c r="G52" s="49">
        <v>16000</v>
      </c>
    </row>
    <row r="53" spans="1:7" x14ac:dyDescent="0.25">
      <c r="A53" s="101">
        <v>7</v>
      </c>
      <c r="B53" s="116" t="s">
        <v>27</v>
      </c>
      <c r="C53" s="32">
        <f>C54</f>
        <v>7810.96</v>
      </c>
      <c r="D53" s="32">
        <f t="shared" ref="D53:G53" si="11">D54</f>
        <v>28550</v>
      </c>
      <c r="E53" s="32">
        <f t="shared" si="11"/>
        <v>12000</v>
      </c>
      <c r="F53" s="32">
        <f t="shared" si="11"/>
        <v>12000</v>
      </c>
      <c r="G53" s="32">
        <f t="shared" si="11"/>
        <v>12000</v>
      </c>
    </row>
    <row r="54" spans="1:7" x14ac:dyDescent="0.25">
      <c r="A54" s="100">
        <v>71</v>
      </c>
      <c r="B54" s="53" t="s">
        <v>132</v>
      </c>
      <c r="C54" s="49">
        <v>7810.96</v>
      </c>
      <c r="D54" s="49">
        <v>28550</v>
      </c>
      <c r="E54" s="49">
        <v>12000</v>
      </c>
      <c r="F54" s="49">
        <v>12000</v>
      </c>
      <c r="G54" s="49">
        <v>12000</v>
      </c>
    </row>
    <row r="56" spans="1:7" ht="57" x14ac:dyDescent="0.25">
      <c r="A56" s="83" t="s">
        <v>36</v>
      </c>
      <c r="B56" s="84" t="s">
        <v>21</v>
      </c>
      <c r="C56" s="85" t="s">
        <v>55</v>
      </c>
      <c r="D56" s="85" t="s">
        <v>56</v>
      </c>
      <c r="E56" s="83" t="s">
        <v>57</v>
      </c>
      <c r="F56" s="83" t="s">
        <v>58</v>
      </c>
      <c r="G56" s="83" t="s">
        <v>59</v>
      </c>
    </row>
    <row r="57" spans="1:7" s="6" customFormat="1" x14ac:dyDescent="0.2">
      <c r="A57" s="86">
        <v>1</v>
      </c>
      <c r="B57" s="86">
        <v>2</v>
      </c>
      <c r="C57" s="86">
        <v>3</v>
      </c>
      <c r="D57" s="86">
        <v>4</v>
      </c>
      <c r="E57" s="86">
        <v>5</v>
      </c>
      <c r="F57" s="86">
        <v>6</v>
      </c>
      <c r="G57" s="86">
        <v>7</v>
      </c>
    </row>
    <row r="58" spans="1:7" x14ac:dyDescent="0.25">
      <c r="A58" s="87"/>
      <c r="B58" s="87" t="s">
        <v>29</v>
      </c>
      <c r="C58" s="105">
        <f>C59+C63+C65+C67+C73+C71</f>
        <v>32628857.379999999</v>
      </c>
      <c r="D58" s="105">
        <f>D59+D63+D65+D67+D73+D71</f>
        <v>37503161.170000002</v>
      </c>
      <c r="E58" s="105">
        <f>E59+E63+E65+E67+E73+E71</f>
        <v>46370842.270000003</v>
      </c>
      <c r="F58" s="105">
        <f>F59+F63+F65+F67+F73+F71</f>
        <v>33834189.890000001</v>
      </c>
      <c r="G58" s="105">
        <f>G59+G63+G65+G67+G73+G71</f>
        <v>31312039.890000001</v>
      </c>
    </row>
    <row r="59" spans="1:7" x14ac:dyDescent="0.25">
      <c r="A59" s="87">
        <v>1</v>
      </c>
      <c r="B59" s="87" t="s">
        <v>37</v>
      </c>
      <c r="C59" s="97">
        <f>C60+C61+C62</f>
        <v>4112340.83</v>
      </c>
      <c r="D59" s="97">
        <f t="shared" ref="D59:G59" si="12">D60+D61+D62</f>
        <v>1310737.32</v>
      </c>
      <c r="E59" s="97">
        <f t="shared" si="12"/>
        <v>951842.67</v>
      </c>
      <c r="F59" s="97">
        <f t="shared" si="12"/>
        <v>943390.29</v>
      </c>
      <c r="G59" s="97">
        <f t="shared" si="12"/>
        <v>661390.29</v>
      </c>
    </row>
    <row r="60" spans="1:7" x14ac:dyDescent="0.25">
      <c r="A60" s="90">
        <v>11</v>
      </c>
      <c r="B60" s="91" t="s">
        <v>122</v>
      </c>
      <c r="C60" s="98">
        <v>3475271.35</v>
      </c>
      <c r="D60" s="52">
        <v>195380</v>
      </c>
      <c r="E60" s="49">
        <v>313452.38</v>
      </c>
      <c r="F60" s="49">
        <v>305000</v>
      </c>
      <c r="G60" s="49">
        <v>23000</v>
      </c>
    </row>
    <row r="61" spans="1:7" x14ac:dyDescent="0.25">
      <c r="A61" s="90">
        <v>13</v>
      </c>
      <c r="B61" s="91" t="s">
        <v>123</v>
      </c>
      <c r="C61" s="98">
        <v>637069.48</v>
      </c>
      <c r="D61" s="52">
        <v>648938</v>
      </c>
      <c r="E61" s="49">
        <v>638390.29</v>
      </c>
      <c r="F61" s="49">
        <v>638390.29</v>
      </c>
      <c r="G61" s="49">
        <v>638390.29</v>
      </c>
    </row>
    <row r="62" spans="1:7" x14ac:dyDescent="0.25">
      <c r="A62" s="100">
        <v>14</v>
      </c>
      <c r="B62" s="53" t="s">
        <v>124</v>
      </c>
      <c r="C62" s="98">
        <v>0</v>
      </c>
      <c r="D62" s="117">
        <v>466419.32</v>
      </c>
      <c r="E62" s="98">
        <v>0</v>
      </c>
      <c r="F62" s="98">
        <v>0</v>
      </c>
      <c r="G62" s="98">
        <v>0</v>
      </c>
    </row>
    <row r="63" spans="1:7" x14ac:dyDescent="0.25">
      <c r="A63" s="101">
        <v>3</v>
      </c>
      <c r="B63" s="87" t="s">
        <v>38</v>
      </c>
      <c r="C63" s="97">
        <f>C64</f>
        <v>3128635.63</v>
      </c>
      <c r="D63" s="97">
        <f t="shared" ref="D63:G63" si="13">D64</f>
        <v>3335920</v>
      </c>
      <c r="E63" s="97">
        <f t="shared" si="13"/>
        <v>3690653.6</v>
      </c>
      <c r="F63" s="97">
        <f t="shared" si="13"/>
        <v>3690653.6</v>
      </c>
      <c r="G63" s="97">
        <f t="shared" si="13"/>
        <v>3690653.6</v>
      </c>
    </row>
    <row r="64" spans="1:7" x14ac:dyDescent="0.25">
      <c r="A64" s="100">
        <v>31</v>
      </c>
      <c r="B64" s="102" t="s">
        <v>38</v>
      </c>
      <c r="C64" s="98">
        <v>3128635.63</v>
      </c>
      <c r="D64" s="49">
        <v>3335920</v>
      </c>
      <c r="E64" s="49">
        <v>3690653.6</v>
      </c>
      <c r="F64" s="49">
        <v>3690653.6</v>
      </c>
      <c r="G64" s="49">
        <v>3690653.6</v>
      </c>
    </row>
    <row r="65" spans="1:7" x14ac:dyDescent="0.25">
      <c r="A65" s="101">
        <v>4</v>
      </c>
      <c r="B65" s="87" t="s">
        <v>51</v>
      </c>
      <c r="C65" s="97">
        <f>C66</f>
        <v>2341932.81</v>
      </c>
      <c r="D65" s="97">
        <f t="shared" ref="D65:G65" si="14">D66</f>
        <v>3075000</v>
      </c>
      <c r="E65" s="97">
        <f t="shared" si="14"/>
        <v>3635690</v>
      </c>
      <c r="F65" s="97">
        <f t="shared" si="14"/>
        <v>3635690</v>
      </c>
      <c r="G65" s="97">
        <f t="shared" si="14"/>
        <v>3635690</v>
      </c>
    </row>
    <row r="66" spans="1:7" x14ac:dyDescent="0.25">
      <c r="A66" s="100">
        <v>43</v>
      </c>
      <c r="B66" s="102" t="s">
        <v>49</v>
      </c>
      <c r="C66" s="98">
        <v>2341932.81</v>
      </c>
      <c r="D66" s="49">
        <v>3075000</v>
      </c>
      <c r="E66" s="49">
        <v>3635690</v>
      </c>
      <c r="F66" s="49">
        <v>3635690</v>
      </c>
      <c r="G66" s="49">
        <v>3635690</v>
      </c>
    </row>
    <row r="67" spans="1:7" x14ac:dyDescent="0.25">
      <c r="A67" s="101">
        <v>5</v>
      </c>
      <c r="B67" s="116" t="s">
        <v>104</v>
      </c>
      <c r="C67" s="97">
        <f>C68+C69+C70</f>
        <v>22982930.789999999</v>
      </c>
      <c r="D67" s="97">
        <f t="shared" ref="D67:G67" si="15">D68+D69+D70</f>
        <v>29719953.849999998</v>
      </c>
      <c r="E67" s="97">
        <f t="shared" si="15"/>
        <v>38064656</v>
      </c>
      <c r="F67" s="97">
        <f t="shared" si="15"/>
        <v>25536456</v>
      </c>
      <c r="G67" s="97">
        <f t="shared" si="15"/>
        <v>23296306</v>
      </c>
    </row>
    <row r="68" spans="1:7" x14ac:dyDescent="0.25">
      <c r="A68" s="100">
        <v>52</v>
      </c>
      <c r="B68" s="53" t="s">
        <v>127</v>
      </c>
      <c r="C68" s="98">
        <v>1182532.99</v>
      </c>
      <c r="D68" s="49">
        <v>2870673.33</v>
      </c>
      <c r="E68" s="49">
        <v>15001490</v>
      </c>
      <c r="F68" s="49">
        <v>2560540</v>
      </c>
      <c r="G68" s="49">
        <v>320390</v>
      </c>
    </row>
    <row r="69" spans="1:7" x14ac:dyDescent="0.25">
      <c r="A69" s="100">
        <v>56</v>
      </c>
      <c r="B69" s="53" t="s">
        <v>128</v>
      </c>
      <c r="C69" s="98">
        <v>16782546.5</v>
      </c>
      <c r="D69" s="49">
        <v>22145210.399999999</v>
      </c>
      <c r="E69" s="49">
        <v>22975916</v>
      </c>
      <c r="F69" s="49">
        <v>22975916</v>
      </c>
      <c r="G69" s="49">
        <v>22975916</v>
      </c>
    </row>
    <row r="70" spans="1:7" x14ac:dyDescent="0.25">
      <c r="A70" s="100">
        <v>57</v>
      </c>
      <c r="B70" s="53" t="s">
        <v>129</v>
      </c>
      <c r="C70" s="98">
        <v>5017851.3</v>
      </c>
      <c r="D70" s="49">
        <v>4704070.12</v>
      </c>
      <c r="E70" s="49">
        <v>87250</v>
      </c>
      <c r="F70" s="52">
        <v>0</v>
      </c>
      <c r="G70" s="52">
        <v>0</v>
      </c>
    </row>
    <row r="71" spans="1:7" x14ac:dyDescent="0.25">
      <c r="A71" s="101">
        <v>6</v>
      </c>
      <c r="B71" s="116" t="s">
        <v>131</v>
      </c>
      <c r="C71" s="97">
        <f>C72</f>
        <v>55206.36</v>
      </c>
      <c r="D71" s="97">
        <f t="shared" ref="D71:G71" si="16">D72</f>
        <v>33000</v>
      </c>
      <c r="E71" s="97">
        <f t="shared" si="16"/>
        <v>16000</v>
      </c>
      <c r="F71" s="97">
        <f t="shared" si="16"/>
        <v>16000</v>
      </c>
      <c r="G71" s="97">
        <f t="shared" si="16"/>
        <v>16000</v>
      </c>
    </row>
    <row r="72" spans="1:7" x14ac:dyDescent="0.25">
      <c r="A72" s="100">
        <v>62</v>
      </c>
      <c r="B72" s="53" t="s">
        <v>130</v>
      </c>
      <c r="C72" s="98">
        <v>55206.36</v>
      </c>
      <c r="D72" s="49">
        <v>33000</v>
      </c>
      <c r="E72" s="49">
        <v>16000</v>
      </c>
      <c r="F72" s="49">
        <v>16000</v>
      </c>
      <c r="G72" s="49">
        <v>16000</v>
      </c>
    </row>
    <row r="73" spans="1:7" x14ac:dyDescent="0.25">
      <c r="A73" s="101">
        <v>7</v>
      </c>
      <c r="B73" s="116" t="s">
        <v>27</v>
      </c>
      <c r="C73" s="97">
        <f>C74</f>
        <v>7810.96</v>
      </c>
      <c r="D73" s="97">
        <f t="shared" ref="D73:G73" si="17">D74</f>
        <v>28550</v>
      </c>
      <c r="E73" s="97">
        <f t="shared" si="17"/>
        <v>12000</v>
      </c>
      <c r="F73" s="97">
        <f t="shared" si="17"/>
        <v>12000</v>
      </c>
      <c r="G73" s="97">
        <f t="shared" si="17"/>
        <v>12000</v>
      </c>
    </row>
    <row r="74" spans="1:7" x14ac:dyDescent="0.25">
      <c r="A74" s="100">
        <v>71</v>
      </c>
      <c r="B74" s="53" t="s">
        <v>132</v>
      </c>
      <c r="C74" s="98">
        <v>7810.96</v>
      </c>
      <c r="D74" s="49">
        <v>28550</v>
      </c>
      <c r="E74" s="49">
        <v>12000</v>
      </c>
      <c r="F74" s="49">
        <v>12000</v>
      </c>
      <c r="G74" s="49">
        <v>12000</v>
      </c>
    </row>
    <row r="76" spans="1:7" x14ac:dyDescent="0.25">
      <c r="B76" s="193" t="s">
        <v>39</v>
      </c>
      <c r="C76" s="193"/>
      <c r="D76" s="193"/>
      <c r="E76" s="193"/>
      <c r="F76" s="193"/>
      <c r="G76" s="193"/>
    </row>
    <row r="77" spans="1:7" x14ac:dyDescent="0.25">
      <c r="B77" s="21"/>
      <c r="C77" s="21"/>
      <c r="D77" s="21"/>
      <c r="E77" s="21"/>
      <c r="F77" s="21"/>
      <c r="G77" s="21"/>
    </row>
    <row r="78" spans="1:7" ht="57" x14ac:dyDescent="0.25">
      <c r="A78" s="83" t="s">
        <v>36</v>
      </c>
      <c r="B78" s="84" t="s">
        <v>21</v>
      </c>
      <c r="C78" s="85" t="s">
        <v>55</v>
      </c>
      <c r="D78" s="85" t="s">
        <v>56</v>
      </c>
      <c r="E78" s="83" t="s">
        <v>57</v>
      </c>
      <c r="F78" s="83" t="s">
        <v>58</v>
      </c>
      <c r="G78" s="83" t="s">
        <v>59</v>
      </c>
    </row>
    <row r="79" spans="1:7" x14ac:dyDescent="0.25">
      <c r="A79" s="86">
        <v>1</v>
      </c>
      <c r="B79" s="86">
        <v>2</v>
      </c>
      <c r="C79" s="86">
        <v>3</v>
      </c>
      <c r="D79" s="86">
        <v>4</v>
      </c>
      <c r="E79" s="86">
        <v>5</v>
      </c>
      <c r="F79" s="86">
        <v>6</v>
      </c>
      <c r="G79" s="86">
        <v>7</v>
      </c>
    </row>
    <row r="80" spans="1:7" x14ac:dyDescent="0.25">
      <c r="A80" s="118"/>
      <c r="B80" s="87" t="s">
        <v>29</v>
      </c>
      <c r="C80" s="32">
        <f>C81</f>
        <v>32463891.219999999</v>
      </c>
      <c r="D80" s="32">
        <f>D81</f>
        <v>37503161.170000002</v>
      </c>
      <c r="E80" s="32">
        <f t="shared" ref="E80:G81" si="18">E81</f>
        <v>46370842.270000003</v>
      </c>
      <c r="F80" s="32">
        <f t="shared" si="18"/>
        <v>33834189.890000001</v>
      </c>
      <c r="G80" s="32">
        <f t="shared" si="18"/>
        <v>31312039.890000001</v>
      </c>
    </row>
    <row r="81" spans="1:7" x14ac:dyDescent="0.25">
      <c r="A81" s="118" t="s">
        <v>72</v>
      </c>
      <c r="B81" s="87" t="s">
        <v>73</v>
      </c>
      <c r="C81" s="32">
        <f>C82</f>
        <v>32463891.219999999</v>
      </c>
      <c r="D81" s="32">
        <f>D82</f>
        <v>37503161.170000002</v>
      </c>
      <c r="E81" s="32">
        <f t="shared" si="18"/>
        <v>46370842.270000003</v>
      </c>
      <c r="F81" s="32">
        <f t="shared" si="18"/>
        <v>33834189.890000001</v>
      </c>
      <c r="G81" s="32">
        <f t="shared" si="18"/>
        <v>31312039.890000001</v>
      </c>
    </row>
    <row r="82" spans="1:7" x14ac:dyDescent="0.25">
      <c r="A82" s="119" t="s">
        <v>74</v>
      </c>
      <c r="B82" s="91" t="s">
        <v>75</v>
      </c>
      <c r="C82" s="61">
        <v>32463891.219999999</v>
      </c>
      <c r="D82" s="49">
        <v>37503161.170000002</v>
      </c>
      <c r="E82" s="49">
        <v>46370842.270000003</v>
      </c>
      <c r="F82" s="49">
        <v>33834189.890000001</v>
      </c>
      <c r="G82" s="49">
        <v>31312039.890000001</v>
      </c>
    </row>
  </sheetData>
  <mergeCells count="4">
    <mergeCell ref="B76:G76"/>
    <mergeCell ref="A2:G2"/>
    <mergeCell ref="A4:G4"/>
    <mergeCell ref="A34:G34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2" manualBreakCount="2">
    <brk id="32" max="6" man="1"/>
    <brk id="74" max="6" man="1"/>
  </rowBreaks>
  <ignoredErrors>
    <ignoredError sqref="A81:A8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"/>
  <sheetViews>
    <sheetView topLeftCell="A13" workbookViewId="0">
      <selection activeCell="H14" sqref="H14"/>
    </sheetView>
  </sheetViews>
  <sheetFormatPr defaultColWidth="8.85546875" defaultRowHeight="15" x14ac:dyDescent="0.25"/>
  <cols>
    <col min="1" max="1" width="7.85546875" style="2" bestFit="1" customWidth="1"/>
    <col min="2" max="2" width="44.7109375" style="2" customWidth="1"/>
    <col min="3" max="4" width="19.5703125" style="2" customWidth="1"/>
    <col min="5" max="8" width="19.42578125" style="2" customWidth="1"/>
    <col min="9" max="10" width="25.28515625" style="2" customWidth="1"/>
    <col min="11" max="16384" width="8.85546875" style="2"/>
  </cols>
  <sheetData>
    <row r="1" spans="1:10" ht="18.75" x14ac:dyDescent="0.25">
      <c r="A1" s="20"/>
      <c r="B1" s="21"/>
      <c r="C1" s="21"/>
      <c r="D1" s="21"/>
      <c r="E1" s="21"/>
      <c r="F1" s="21"/>
      <c r="G1" s="21"/>
      <c r="H1" s="1"/>
      <c r="I1" s="1"/>
      <c r="J1" s="1"/>
    </row>
    <row r="2" spans="1:10" ht="15.6" customHeight="1" x14ac:dyDescent="0.25">
      <c r="A2" s="194" t="s">
        <v>40</v>
      </c>
      <c r="B2" s="194"/>
      <c r="C2" s="194"/>
      <c r="D2" s="194"/>
      <c r="E2" s="194"/>
      <c r="F2" s="194"/>
      <c r="G2" s="194"/>
      <c r="H2" s="7"/>
      <c r="I2" s="4"/>
      <c r="J2" s="4"/>
    </row>
    <row r="3" spans="1:10" ht="18.75" x14ac:dyDescent="0.25">
      <c r="A3" s="21"/>
      <c r="B3" s="21"/>
      <c r="C3" s="21"/>
      <c r="D3" s="21"/>
      <c r="E3" s="21"/>
      <c r="F3" s="21"/>
      <c r="G3" s="21"/>
      <c r="H3" s="1"/>
      <c r="I3" s="3"/>
      <c r="J3" s="3"/>
    </row>
    <row r="4" spans="1:10" ht="15.6" customHeight="1" x14ac:dyDescent="0.25">
      <c r="A4" s="194" t="s">
        <v>41</v>
      </c>
      <c r="B4" s="194"/>
      <c r="C4" s="194"/>
      <c r="D4" s="194"/>
      <c r="E4" s="194"/>
      <c r="F4" s="194"/>
      <c r="G4" s="194"/>
      <c r="H4" s="7"/>
      <c r="I4" s="5"/>
      <c r="J4" s="5"/>
    </row>
    <row r="5" spans="1:10" ht="18.75" x14ac:dyDescent="0.25">
      <c r="A5" s="21"/>
      <c r="B5" s="21"/>
      <c r="C5" s="21"/>
      <c r="D5" s="21"/>
      <c r="E5" s="21"/>
      <c r="F5" s="21"/>
      <c r="G5" s="21"/>
      <c r="H5" s="1"/>
      <c r="I5" s="3"/>
      <c r="J5" s="3"/>
    </row>
    <row r="6" spans="1:10" ht="57" x14ac:dyDescent="0.25">
      <c r="A6" s="83" t="s">
        <v>36</v>
      </c>
      <c r="B6" s="84" t="s">
        <v>21</v>
      </c>
      <c r="C6" s="85" t="s">
        <v>55</v>
      </c>
      <c r="D6" s="85" t="s">
        <v>56</v>
      </c>
      <c r="E6" s="83" t="s">
        <v>57</v>
      </c>
      <c r="F6" s="83" t="s">
        <v>58</v>
      </c>
      <c r="G6" s="83" t="s">
        <v>59</v>
      </c>
    </row>
    <row r="7" spans="1:10" s="6" customFormat="1" x14ac:dyDescent="0.2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</row>
    <row r="8" spans="1:10" x14ac:dyDescent="0.25">
      <c r="A8" s="87">
        <v>8</v>
      </c>
      <c r="B8" s="87" t="s">
        <v>42</v>
      </c>
      <c r="C8" s="88">
        <f t="shared" ref="C8:G8" si="0">C9</f>
        <v>120657.1</v>
      </c>
      <c r="D8" s="88">
        <f t="shared" si="0"/>
        <v>0</v>
      </c>
      <c r="E8" s="89">
        <f t="shared" si="0"/>
        <v>0</v>
      </c>
      <c r="F8" s="89">
        <f t="shared" si="0"/>
        <v>0</v>
      </c>
      <c r="G8" s="89">
        <f t="shared" si="0"/>
        <v>0</v>
      </c>
    </row>
    <row r="9" spans="1:10" x14ac:dyDescent="0.25">
      <c r="A9" s="90">
        <v>84</v>
      </c>
      <c r="B9" s="91" t="s">
        <v>43</v>
      </c>
      <c r="C9" s="92">
        <v>120657.1</v>
      </c>
      <c r="D9" s="92">
        <v>0</v>
      </c>
      <c r="E9" s="89">
        <v>0</v>
      </c>
      <c r="F9" s="89">
        <v>0</v>
      </c>
      <c r="G9" s="89">
        <v>0</v>
      </c>
    </row>
    <row r="10" spans="1:10" x14ac:dyDescent="0.25">
      <c r="A10" s="90"/>
      <c r="B10" s="93"/>
      <c r="C10" s="92"/>
      <c r="D10" s="92"/>
      <c r="E10" s="89"/>
      <c r="F10" s="89"/>
      <c r="G10" s="89"/>
    </row>
    <row r="11" spans="1:10" x14ac:dyDescent="0.25">
      <c r="A11" s="87">
        <v>5</v>
      </c>
      <c r="B11" s="94" t="s">
        <v>44</v>
      </c>
      <c r="C11" s="88">
        <f t="shared" ref="C11:G11" si="1">C12</f>
        <v>285623.26</v>
      </c>
      <c r="D11" s="88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10" ht="30" x14ac:dyDescent="0.25">
      <c r="A12" s="90">
        <v>54</v>
      </c>
      <c r="B12" s="96" t="s">
        <v>45</v>
      </c>
      <c r="C12" s="153">
        <v>285623.26</v>
      </c>
      <c r="D12" s="153">
        <v>0</v>
      </c>
      <c r="E12" s="89">
        <v>0</v>
      </c>
      <c r="F12" s="89">
        <v>0</v>
      </c>
      <c r="G12" s="89">
        <v>0</v>
      </c>
    </row>
    <row r="13" spans="1:10" x14ac:dyDescent="0.25">
      <c r="A13" s="90"/>
      <c r="B13" s="94"/>
      <c r="C13" s="92"/>
      <c r="D13" s="92"/>
      <c r="E13" s="89"/>
      <c r="F13" s="89"/>
      <c r="G13" s="89"/>
    </row>
    <row r="16" spans="1:10" ht="15.75" x14ac:dyDescent="0.25">
      <c r="B16" s="194" t="s">
        <v>46</v>
      </c>
      <c r="C16" s="194"/>
      <c r="D16" s="194"/>
      <c r="E16" s="194"/>
      <c r="F16" s="194"/>
      <c r="G16" s="194"/>
    </row>
    <row r="17" spans="1:7" x14ac:dyDescent="0.25">
      <c r="B17" s="21"/>
      <c r="C17" s="21"/>
      <c r="D17" s="21"/>
      <c r="E17" s="21"/>
      <c r="F17" s="21"/>
      <c r="G17" s="21"/>
    </row>
    <row r="18" spans="1:7" ht="57" x14ac:dyDescent="0.25">
      <c r="A18" s="83" t="s">
        <v>36</v>
      </c>
      <c r="B18" s="84" t="s">
        <v>21</v>
      </c>
      <c r="C18" s="85" t="s">
        <v>55</v>
      </c>
      <c r="D18" s="85" t="s">
        <v>56</v>
      </c>
      <c r="E18" s="83" t="s">
        <v>57</v>
      </c>
      <c r="F18" s="83" t="s">
        <v>58</v>
      </c>
      <c r="G18" s="83" t="s">
        <v>59</v>
      </c>
    </row>
    <row r="19" spans="1:7" x14ac:dyDescent="0.25">
      <c r="A19" s="86">
        <v>1</v>
      </c>
      <c r="B19" s="86">
        <v>2</v>
      </c>
      <c r="C19" s="86">
        <v>3</v>
      </c>
      <c r="D19" s="86">
        <v>4</v>
      </c>
      <c r="E19" s="86">
        <v>5</v>
      </c>
      <c r="F19" s="86">
        <v>6</v>
      </c>
      <c r="G19" s="86">
        <v>7</v>
      </c>
    </row>
    <row r="20" spans="1:7" x14ac:dyDescent="0.25">
      <c r="A20" s="8"/>
      <c r="B20" s="87" t="s">
        <v>121</v>
      </c>
      <c r="C20" s="12">
        <f>C21</f>
        <v>120657.1</v>
      </c>
      <c r="D20" s="12">
        <f t="shared" ref="D20:G20" si="2">D21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</row>
    <row r="21" spans="1:7" x14ac:dyDescent="0.25">
      <c r="A21" s="87">
        <v>8</v>
      </c>
      <c r="B21" s="87" t="s">
        <v>52</v>
      </c>
      <c r="C21" s="97">
        <f>C22</f>
        <v>120657.1</v>
      </c>
      <c r="D21" s="97">
        <f t="shared" ref="D21:G21" si="3">D22</f>
        <v>0</v>
      </c>
      <c r="E21" s="97">
        <f t="shared" si="3"/>
        <v>0</v>
      </c>
      <c r="F21" s="97">
        <f t="shared" si="3"/>
        <v>0</v>
      </c>
      <c r="G21" s="97">
        <f t="shared" si="3"/>
        <v>0</v>
      </c>
    </row>
    <row r="22" spans="1:7" x14ac:dyDescent="0.25">
      <c r="A22" s="90">
        <v>81</v>
      </c>
      <c r="B22" s="91" t="s">
        <v>53</v>
      </c>
      <c r="C22" s="98">
        <v>120657.1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"/>
      <c r="B23" s="99"/>
      <c r="C23" s="11"/>
      <c r="D23" s="11"/>
      <c r="E23" s="11"/>
      <c r="F23" s="11"/>
      <c r="G23" s="11"/>
    </row>
    <row r="24" spans="1:7" x14ac:dyDescent="0.25">
      <c r="A24" s="8"/>
      <c r="B24" s="87" t="s">
        <v>47</v>
      </c>
      <c r="C24" s="12">
        <f>C25+C27+C29</f>
        <v>285623.26</v>
      </c>
      <c r="D24" s="12">
        <f>D25+D27+D29</f>
        <v>0</v>
      </c>
      <c r="E24" s="12">
        <f>E25+E27+E29</f>
        <v>0</v>
      </c>
      <c r="F24" s="12">
        <f>F25+F27+F29</f>
        <v>0</v>
      </c>
      <c r="G24" s="12">
        <f>G25+G27+G29</f>
        <v>0</v>
      </c>
    </row>
    <row r="25" spans="1:7" x14ac:dyDescent="0.25">
      <c r="A25" s="87">
        <v>1</v>
      </c>
      <c r="B25" s="87" t="s">
        <v>37</v>
      </c>
      <c r="C25" s="88">
        <f>C26</f>
        <v>164966.16</v>
      </c>
      <c r="D25" s="88">
        <f t="shared" ref="D25:G25" si="4">D26</f>
        <v>0</v>
      </c>
      <c r="E25" s="88">
        <f t="shared" si="4"/>
        <v>0</v>
      </c>
      <c r="F25" s="88">
        <f t="shared" si="4"/>
        <v>0</v>
      </c>
      <c r="G25" s="88">
        <f t="shared" si="4"/>
        <v>0</v>
      </c>
    </row>
    <row r="26" spans="1:7" x14ac:dyDescent="0.25">
      <c r="A26" s="9">
        <v>13</v>
      </c>
      <c r="B26" s="91" t="s">
        <v>76</v>
      </c>
      <c r="C26" s="11">
        <v>164966.16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5">
      <c r="A27" s="87">
        <v>3</v>
      </c>
      <c r="B27" s="87" t="s">
        <v>50</v>
      </c>
      <c r="C27" s="88">
        <f>C28</f>
        <v>0</v>
      </c>
      <c r="D27" s="88">
        <f t="shared" ref="D27:G27" si="5">D28</f>
        <v>0</v>
      </c>
      <c r="E27" s="89">
        <f t="shared" si="5"/>
        <v>0</v>
      </c>
      <c r="F27" s="89">
        <f t="shared" si="5"/>
        <v>0</v>
      </c>
      <c r="G27" s="89">
        <f t="shared" si="5"/>
        <v>0</v>
      </c>
    </row>
    <row r="28" spans="1:7" x14ac:dyDescent="0.25">
      <c r="A28" s="90">
        <v>31</v>
      </c>
      <c r="B28" s="91" t="s">
        <v>38</v>
      </c>
      <c r="C28" s="92">
        <v>0</v>
      </c>
      <c r="D28" s="92">
        <v>0</v>
      </c>
      <c r="E28" s="89">
        <v>0</v>
      </c>
      <c r="F28" s="89">
        <v>0</v>
      </c>
      <c r="G28" s="89">
        <v>0</v>
      </c>
    </row>
    <row r="29" spans="1:7" x14ac:dyDescent="0.25">
      <c r="A29" s="87">
        <v>8</v>
      </c>
      <c r="B29" s="87" t="s">
        <v>53</v>
      </c>
      <c r="C29" s="88">
        <f>C30</f>
        <v>120657.1</v>
      </c>
      <c r="D29" s="88">
        <f t="shared" ref="D29:G29" si="6">D30</f>
        <v>0</v>
      </c>
      <c r="E29" s="89">
        <f t="shared" si="6"/>
        <v>0</v>
      </c>
      <c r="F29" s="89">
        <f t="shared" si="6"/>
        <v>0</v>
      </c>
      <c r="G29" s="89">
        <f t="shared" si="6"/>
        <v>0</v>
      </c>
    </row>
    <row r="30" spans="1:7" x14ac:dyDescent="0.25">
      <c r="A30" s="90">
        <v>81</v>
      </c>
      <c r="B30" s="91" t="s">
        <v>77</v>
      </c>
      <c r="C30" s="92">
        <v>120657.1</v>
      </c>
      <c r="D30" s="92">
        <v>0</v>
      </c>
      <c r="E30" s="89">
        <v>0</v>
      </c>
      <c r="F30" s="89">
        <v>0</v>
      </c>
      <c r="G30" s="89">
        <v>0</v>
      </c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8"/>
  <sheetViews>
    <sheetView tabSelected="1" topLeftCell="A94" zoomScaleNormal="100" workbookViewId="0">
      <selection activeCell="I110" sqref="I110"/>
    </sheetView>
  </sheetViews>
  <sheetFormatPr defaultColWidth="8.85546875" defaultRowHeight="15" x14ac:dyDescent="0.25"/>
  <cols>
    <col min="1" max="1" width="22.85546875" style="2" customWidth="1"/>
    <col min="2" max="2" width="34.28515625" style="2" hidden="1" customWidth="1"/>
    <col min="3" max="3" width="4" style="2" customWidth="1"/>
    <col min="4" max="4" width="57.140625" style="2" customWidth="1"/>
    <col min="5" max="7" width="25.28515625" style="2" customWidth="1"/>
    <col min="8" max="8" width="22.5703125" style="2" customWidth="1"/>
    <col min="9" max="9" width="23" style="2" customWidth="1"/>
    <col min="10" max="16384" width="8.85546875" style="2"/>
  </cols>
  <sheetData>
    <row r="1" spans="1:9" x14ac:dyDescent="0.25">
      <c r="A1" s="20"/>
      <c r="B1" s="21"/>
      <c r="C1" s="21"/>
      <c r="D1" s="21"/>
      <c r="E1" s="21"/>
      <c r="F1" s="22"/>
      <c r="G1" s="22"/>
    </row>
    <row r="2" spans="1:9" ht="23.25" customHeight="1" x14ac:dyDescent="0.25">
      <c r="A2" s="194" t="s">
        <v>48</v>
      </c>
      <c r="B2" s="194"/>
      <c r="C2" s="194"/>
      <c r="D2" s="194"/>
      <c r="E2" s="194"/>
      <c r="F2" s="194"/>
      <c r="G2" s="194"/>
      <c r="H2" s="194"/>
      <c r="I2" s="194"/>
    </row>
    <row r="3" spans="1:9" x14ac:dyDescent="0.25">
      <c r="A3" s="21"/>
      <c r="B3" s="21"/>
      <c r="C3" s="21"/>
      <c r="D3" s="21"/>
      <c r="E3" s="21"/>
      <c r="F3" s="22"/>
      <c r="G3" s="22"/>
    </row>
    <row r="4" spans="1:9" ht="28.5" x14ac:dyDescent="0.25">
      <c r="A4" s="195" t="s">
        <v>78</v>
      </c>
      <c r="B4" s="196"/>
      <c r="C4" s="196"/>
      <c r="D4" s="197"/>
      <c r="E4" s="23" t="s">
        <v>79</v>
      </c>
      <c r="F4" s="24" t="s">
        <v>80</v>
      </c>
      <c r="G4" s="24" t="s">
        <v>81</v>
      </c>
      <c r="H4" s="25" t="s">
        <v>82</v>
      </c>
      <c r="I4" s="25" t="s">
        <v>83</v>
      </c>
    </row>
    <row r="5" spans="1:9" x14ac:dyDescent="0.25">
      <c r="A5" s="195">
        <v>1</v>
      </c>
      <c r="B5" s="196"/>
      <c r="C5" s="196"/>
      <c r="D5" s="197"/>
      <c r="E5" s="24">
        <v>2</v>
      </c>
      <c r="F5" s="24">
        <v>3</v>
      </c>
      <c r="G5" s="26">
        <v>4</v>
      </c>
      <c r="H5" s="27">
        <v>5</v>
      </c>
      <c r="I5" s="28">
        <v>6</v>
      </c>
    </row>
    <row r="6" spans="1:9" x14ac:dyDescent="0.25">
      <c r="A6" s="198" t="s">
        <v>84</v>
      </c>
      <c r="B6" s="199"/>
      <c r="C6" s="199"/>
      <c r="D6" s="200"/>
      <c r="E6" s="29">
        <f>E91+E102+E97+E20</f>
        <v>3475271.3499999996</v>
      </c>
      <c r="F6" s="29">
        <f>F91+F102+F97+F20</f>
        <v>195380</v>
      </c>
      <c r="G6" s="29">
        <f>G91+G102+G97+G20</f>
        <v>313452.38</v>
      </c>
      <c r="H6" s="29">
        <f>H91+H102+H97+H20</f>
        <v>305000</v>
      </c>
      <c r="I6" s="29">
        <f>I91+I102+I97+I20</f>
        <v>23000</v>
      </c>
    </row>
    <row r="7" spans="1:9" x14ac:dyDescent="0.25">
      <c r="A7" s="198" t="s">
        <v>85</v>
      </c>
      <c r="B7" s="199"/>
      <c r="C7" s="199"/>
      <c r="D7" s="200"/>
      <c r="E7" s="29">
        <f>E79</f>
        <v>637069.48</v>
      </c>
      <c r="F7" s="29">
        <f>F79</f>
        <v>648938</v>
      </c>
      <c r="G7" s="30">
        <f>G79</f>
        <v>638390.29</v>
      </c>
      <c r="H7" s="30">
        <f t="shared" ref="H7:I7" si="0">H79</f>
        <v>638390.29</v>
      </c>
      <c r="I7" s="29">
        <f t="shared" si="0"/>
        <v>638390.29</v>
      </c>
    </row>
    <row r="8" spans="1:9" x14ac:dyDescent="0.25">
      <c r="A8" s="198" t="s">
        <v>134</v>
      </c>
      <c r="B8" s="199"/>
      <c r="C8" s="199"/>
      <c r="D8" s="200"/>
      <c r="E8" s="29">
        <f>E23</f>
        <v>0</v>
      </c>
      <c r="F8" s="29">
        <f t="shared" ref="F8:I8" si="1">F23</f>
        <v>466419.32</v>
      </c>
      <c r="G8" s="29">
        <f t="shared" si="1"/>
        <v>0</v>
      </c>
      <c r="H8" s="29">
        <f t="shared" si="1"/>
        <v>0</v>
      </c>
      <c r="I8" s="29">
        <f t="shared" si="1"/>
        <v>0</v>
      </c>
    </row>
    <row r="9" spans="1:9" x14ac:dyDescent="0.25">
      <c r="A9" s="198" t="s">
        <v>86</v>
      </c>
      <c r="B9" s="199"/>
      <c r="C9" s="199"/>
      <c r="D9" s="200"/>
      <c r="E9" s="29">
        <f>E26</f>
        <v>3128635.6300000004</v>
      </c>
      <c r="F9" s="29">
        <f>F26</f>
        <v>3335920</v>
      </c>
      <c r="G9" s="30">
        <f>G26</f>
        <v>3690653.6</v>
      </c>
      <c r="H9" s="30">
        <f t="shared" ref="H9:I9" si="2">H26</f>
        <v>3690653.6</v>
      </c>
      <c r="I9" s="29">
        <f t="shared" si="2"/>
        <v>3690653.6</v>
      </c>
    </row>
    <row r="10" spans="1:9" x14ac:dyDescent="0.25">
      <c r="A10" s="198" t="s">
        <v>87</v>
      </c>
      <c r="B10" s="199"/>
      <c r="C10" s="199"/>
      <c r="D10" s="200"/>
      <c r="E10" s="29">
        <f>E37</f>
        <v>2341932.81</v>
      </c>
      <c r="F10" s="29">
        <f>F37</f>
        <v>3075000</v>
      </c>
      <c r="G10" s="30">
        <f>G37</f>
        <v>3635690</v>
      </c>
      <c r="H10" s="30">
        <f t="shared" ref="H10:I10" si="3">H37</f>
        <v>3635690</v>
      </c>
      <c r="I10" s="29">
        <f t="shared" si="3"/>
        <v>3635690</v>
      </c>
    </row>
    <row r="11" spans="1:9" x14ac:dyDescent="0.25">
      <c r="A11" s="198" t="s">
        <v>88</v>
      </c>
      <c r="B11" s="199"/>
      <c r="C11" s="199"/>
      <c r="D11" s="200"/>
      <c r="E11" s="29">
        <f>E42</f>
        <v>1182532.99</v>
      </c>
      <c r="F11" s="29">
        <f>F42</f>
        <v>2870673.33</v>
      </c>
      <c r="G11" s="30">
        <f>G42</f>
        <v>15001490</v>
      </c>
      <c r="H11" s="30">
        <f t="shared" ref="H11:I11" si="4">H42</f>
        <v>2560540</v>
      </c>
      <c r="I11" s="29">
        <f t="shared" si="4"/>
        <v>320390</v>
      </c>
    </row>
    <row r="12" spans="1:9" x14ac:dyDescent="0.25">
      <c r="A12" s="198" t="s">
        <v>89</v>
      </c>
      <c r="B12" s="199"/>
      <c r="C12" s="199"/>
      <c r="D12" s="200"/>
      <c r="E12" s="29">
        <f>E49</f>
        <v>16782546.5</v>
      </c>
      <c r="F12" s="29">
        <f>F49</f>
        <v>30786210.399999999</v>
      </c>
      <c r="G12" s="30">
        <f>G49</f>
        <v>31616916</v>
      </c>
      <c r="H12" s="30">
        <f t="shared" ref="H12:I12" si="5">H49</f>
        <v>28004916</v>
      </c>
      <c r="I12" s="29">
        <f t="shared" si="5"/>
        <v>22975916</v>
      </c>
    </row>
    <row r="13" spans="1:9" x14ac:dyDescent="0.25">
      <c r="A13" s="198" t="s">
        <v>90</v>
      </c>
      <c r="B13" s="199"/>
      <c r="C13" s="199"/>
      <c r="D13" s="200"/>
      <c r="E13" s="29">
        <f>E55</f>
        <v>5017851.3</v>
      </c>
      <c r="F13" s="29">
        <f>F55</f>
        <v>4704070.12</v>
      </c>
      <c r="G13" s="30">
        <f>G55</f>
        <v>87250</v>
      </c>
      <c r="H13" s="30">
        <f t="shared" ref="H13:I13" si="6">H55</f>
        <v>0</v>
      </c>
      <c r="I13" s="29">
        <f t="shared" si="6"/>
        <v>0</v>
      </c>
    </row>
    <row r="14" spans="1:9" x14ac:dyDescent="0.25">
      <c r="A14" s="198" t="s">
        <v>91</v>
      </c>
      <c r="B14" s="199"/>
      <c r="C14" s="199"/>
      <c r="D14" s="200"/>
      <c r="E14" s="29">
        <f>E63</f>
        <v>55206.36</v>
      </c>
      <c r="F14" s="29">
        <f t="shared" ref="F14:I14" si="7">F63</f>
        <v>33000</v>
      </c>
      <c r="G14" s="29">
        <f t="shared" si="7"/>
        <v>16000</v>
      </c>
      <c r="H14" s="29">
        <f t="shared" si="7"/>
        <v>16000</v>
      </c>
      <c r="I14" s="29">
        <f t="shared" si="7"/>
        <v>16000</v>
      </c>
    </row>
    <row r="15" spans="1:9" x14ac:dyDescent="0.25">
      <c r="A15" s="198" t="s">
        <v>92</v>
      </c>
      <c r="B15" s="199"/>
      <c r="C15" s="199"/>
      <c r="D15" s="200"/>
      <c r="E15" s="29">
        <f>E68</f>
        <v>7810.96</v>
      </c>
      <c r="F15" s="29">
        <f>F68</f>
        <v>28550</v>
      </c>
      <c r="G15" s="30">
        <f>G68</f>
        <v>12000</v>
      </c>
      <c r="H15" s="30">
        <f t="shared" ref="H15:I15" si="8">H68</f>
        <v>12000</v>
      </c>
      <c r="I15" s="29">
        <f t="shared" si="8"/>
        <v>12000</v>
      </c>
    </row>
    <row r="16" spans="1:9" x14ac:dyDescent="0.25">
      <c r="A16" s="198" t="s">
        <v>93</v>
      </c>
      <c r="B16" s="199"/>
      <c r="C16" s="199"/>
      <c r="D16" s="200"/>
      <c r="E16" s="29">
        <v>120657.1</v>
      </c>
      <c r="F16" s="29">
        <v>0</v>
      </c>
      <c r="G16" s="30">
        <v>0</v>
      </c>
      <c r="H16" s="30">
        <v>0</v>
      </c>
      <c r="I16" s="29">
        <v>0</v>
      </c>
    </row>
    <row r="17" spans="1:9" x14ac:dyDescent="0.25">
      <c r="A17" s="198" t="s">
        <v>94</v>
      </c>
      <c r="B17" s="199"/>
      <c r="C17" s="199"/>
      <c r="D17" s="200"/>
      <c r="E17" s="29">
        <f>SUM(E6:E16)</f>
        <v>32749514.48</v>
      </c>
      <c r="F17" s="29">
        <f>SUM(F6:F16)</f>
        <v>46144161.169999994</v>
      </c>
      <c r="G17" s="29">
        <f t="shared" ref="G17:I17" si="9">SUM(G6:G16)</f>
        <v>55011842.269999996</v>
      </c>
      <c r="H17" s="29">
        <f t="shared" si="9"/>
        <v>38863189.890000001</v>
      </c>
      <c r="I17" s="29">
        <f t="shared" si="9"/>
        <v>31312039.890000001</v>
      </c>
    </row>
    <row r="18" spans="1:9" ht="28.5" x14ac:dyDescent="0.25">
      <c r="A18" s="201" t="s">
        <v>95</v>
      </c>
      <c r="B18" s="202"/>
      <c r="C18" s="203"/>
      <c r="D18" s="31" t="s">
        <v>96</v>
      </c>
      <c r="E18" s="32">
        <f>E19</f>
        <v>31821512.450000003</v>
      </c>
      <c r="F18" s="32">
        <f>F19</f>
        <v>45299843.169999994</v>
      </c>
      <c r="G18" s="32">
        <f t="shared" ref="G18:I18" si="10">G19</f>
        <v>54059999.600000001</v>
      </c>
      <c r="H18" s="32">
        <f t="shared" si="10"/>
        <v>37919799.600000001</v>
      </c>
      <c r="I18" s="32">
        <f t="shared" si="10"/>
        <v>30650649.600000001</v>
      </c>
    </row>
    <row r="19" spans="1:9" x14ac:dyDescent="0.25">
      <c r="A19" s="204" t="s">
        <v>137</v>
      </c>
      <c r="B19" s="205"/>
      <c r="C19" s="206"/>
      <c r="D19" s="31" t="s">
        <v>97</v>
      </c>
      <c r="E19" s="32">
        <f>E26+E37+E42+E49+E55+E68+E63+E71+E23+E20</f>
        <v>31821512.450000003</v>
      </c>
      <c r="F19" s="32">
        <f t="shared" ref="F19:I19" si="11">F26+F37+F42+F49+F55+F68+F63+F71+F23+F20</f>
        <v>45299843.169999994</v>
      </c>
      <c r="G19" s="32">
        <f t="shared" si="11"/>
        <v>54059999.600000001</v>
      </c>
      <c r="H19" s="32">
        <f t="shared" si="11"/>
        <v>37919799.600000001</v>
      </c>
      <c r="I19" s="32">
        <f t="shared" si="11"/>
        <v>30650649.600000001</v>
      </c>
    </row>
    <row r="20" spans="1:9" x14ac:dyDescent="0.25">
      <c r="A20" s="33" t="s">
        <v>98</v>
      </c>
      <c r="B20" s="46"/>
      <c r="C20" s="47"/>
      <c r="D20" s="34" t="s">
        <v>37</v>
      </c>
      <c r="E20" s="35">
        <f>E21</f>
        <v>3184338.8</v>
      </c>
      <c r="F20" s="35">
        <f t="shared" ref="F20:F21" si="12">F21</f>
        <v>0</v>
      </c>
      <c r="G20" s="35">
        <f t="shared" ref="G20:G21" si="13">G21</f>
        <v>0</v>
      </c>
      <c r="H20" s="35">
        <f t="shared" ref="H20:H21" si="14">H21</f>
        <v>0</v>
      </c>
      <c r="I20" s="35">
        <f t="shared" ref="I20:I21" si="15">I21</f>
        <v>0</v>
      </c>
    </row>
    <row r="21" spans="1:9" x14ac:dyDescent="0.25">
      <c r="A21" s="220">
        <v>4</v>
      </c>
      <c r="B21" s="221"/>
      <c r="C21" s="222"/>
      <c r="D21" s="160" t="s">
        <v>33</v>
      </c>
      <c r="E21" s="161">
        <f>E22</f>
        <v>3184338.8</v>
      </c>
      <c r="F21" s="161">
        <f t="shared" si="12"/>
        <v>0</v>
      </c>
      <c r="G21" s="161">
        <f t="shared" si="13"/>
        <v>0</v>
      </c>
      <c r="H21" s="161">
        <f t="shared" si="14"/>
        <v>0</v>
      </c>
      <c r="I21" s="161">
        <f t="shared" si="15"/>
        <v>0</v>
      </c>
    </row>
    <row r="22" spans="1:9" x14ac:dyDescent="0.25">
      <c r="A22" s="223">
        <v>45</v>
      </c>
      <c r="B22" s="224"/>
      <c r="C22" s="225"/>
      <c r="D22" s="162" t="s">
        <v>119</v>
      </c>
      <c r="E22" s="163">
        <v>3184338.8</v>
      </c>
      <c r="F22" s="163">
        <v>0</v>
      </c>
      <c r="G22" s="164">
        <v>0</v>
      </c>
      <c r="H22" s="164">
        <v>0</v>
      </c>
      <c r="I22" s="163">
        <v>0</v>
      </c>
    </row>
    <row r="23" spans="1:9" x14ac:dyDescent="0.25">
      <c r="A23" s="33" t="s">
        <v>146</v>
      </c>
      <c r="B23" s="46"/>
      <c r="C23" s="47"/>
      <c r="D23" s="34" t="s">
        <v>133</v>
      </c>
      <c r="E23" s="35">
        <f>E24</f>
        <v>0</v>
      </c>
      <c r="F23" s="35">
        <f t="shared" ref="F23:I23" si="16">F24</f>
        <v>466419.32</v>
      </c>
      <c r="G23" s="35">
        <f t="shared" si="16"/>
        <v>0</v>
      </c>
      <c r="H23" s="35">
        <f t="shared" si="16"/>
        <v>0</v>
      </c>
      <c r="I23" s="35">
        <f t="shared" si="16"/>
        <v>0</v>
      </c>
    </row>
    <row r="24" spans="1:9" s="155" customFormat="1" ht="14.25" x14ac:dyDescent="0.2">
      <c r="A24" s="220">
        <v>4</v>
      </c>
      <c r="B24" s="221"/>
      <c r="C24" s="222"/>
      <c r="D24" s="160" t="s">
        <v>33</v>
      </c>
      <c r="E24" s="161">
        <f>E25</f>
        <v>0</v>
      </c>
      <c r="F24" s="161">
        <f t="shared" ref="F24:I24" si="17">F25</f>
        <v>466419.32</v>
      </c>
      <c r="G24" s="161">
        <f t="shared" si="17"/>
        <v>0</v>
      </c>
      <c r="H24" s="161">
        <f t="shared" si="17"/>
        <v>0</v>
      </c>
      <c r="I24" s="161">
        <f t="shared" si="17"/>
        <v>0</v>
      </c>
    </row>
    <row r="25" spans="1:9" s="154" customFormat="1" x14ac:dyDescent="0.25">
      <c r="A25" s="223">
        <v>45</v>
      </c>
      <c r="B25" s="224"/>
      <c r="C25" s="225"/>
      <c r="D25" s="162" t="s">
        <v>119</v>
      </c>
      <c r="E25" s="163">
        <v>0</v>
      </c>
      <c r="F25" s="163">
        <v>466419.32</v>
      </c>
      <c r="G25" s="164">
        <v>0</v>
      </c>
      <c r="H25" s="164">
        <v>0</v>
      </c>
      <c r="I25" s="163">
        <v>0</v>
      </c>
    </row>
    <row r="26" spans="1:9" x14ac:dyDescent="0.25">
      <c r="A26" s="33" t="s">
        <v>99</v>
      </c>
      <c r="B26" s="46"/>
      <c r="C26" s="47"/>
      <c r="D26" s="34" t="s">
        <v>38</v>
      </c>
      <c r="E26" s="35">
        <f>E27+E33</f>
        <v>3128635.6300000004</v>
      </c>
      <c r="F26" s="35">
        <f>F27+F33</f>
        <v>3335920</v>
      </c>
      <c r="G26" s="36">
        <f>G27+G33</f>
        <v>3690653.6</v>
      </c>
      <c r="H26" s="36">
        <f>H27+H33</f>
        <v>3690653.6</v>
      </c>
      <c r="I26" s="35">
        <f>I27+I33</f>
        <v>3690653.6</v>
      </c>
    </row>
    <row r="27" spans="1:9" x14ac:dyDescent="0.25">
      <c r="A27" s="201">
        <v>3</v>
      </c>
      <c r="B27" s="202"/>
      <c r="C27" s="203"/>
      <c r="D27" s="31" t="s">
        <v>30</v>
      </c>
      <c r="E27" s="32">
        <f>E28+E29+E30+E31+E32</f>
        <v>2978862.4600000004</v>
      </c>
      <c r="F27" s="32">
        <f t="shared" ref="F27:I27" si="18">F28+F29+F30+F31+F32</f>
        <v>3234804.73</v>
      </c>
      <c r="G27" s="32">
        <f t="shared" si="18"/>
        <v>3546013.6</v>
      </c>
      <c r="H27" s="32">
        <f t="shared" si="18"/>
        <v>3546013.6</v>
      </c>
      <c r="I27" s="32">
        <f t="shared" si="18"/>
        <v>3546013.6</v>
      </c>
    </row>
    <row r="28" spans="1:9" x14ac:dyDescent="0.25">
      <c r="A28" s="207">
        <v>31</v>
      </c>
      <c r="B28" s="208"/>
      <c r="C28" s="209"/>
      <c r="D28" s="48" t="s">
        <v>31</v>
      </c>
      <c r="E28" s="49">
        <v>1624540.2800000003</v>
      </c>
      <c r="F28" s="50">
        <v>1818659.6</v>
      </c>
      <c r="G28" s="51">
        <v>2099573.89</v>
      </c>
      <c r="H28" s="51">
        <v>2099573.89</v>
      </c>
      <c r="I28" s="52">
        <v>2099573.89</v>
      </c>
    </row>
    <row r="29" spans="1:9" x14ac:dyDescent="0.25">
      <c r="A29" s="207">
        <v>32</v>
      </c>
      <c r="B29" s="208"/>
      <c r="C29" s="209"/>
      <c r="D29" s="48" t="s">
        <v>32</v>
      </c>
      <c r="E29" s="50">
        <v>1262939.31</v>
      </c>
      <c r="F29" s="50">
        <v>1328914.21</v>
      </c>
      <c r="G29" s="51">
        <v>1364389.71</v>
      </c>
      <c r="H29" s="51">
        <v>1364389.71</v>
      </c>
      <c r="I29" s="52">
        <v>1364389.71</v>
      </c>
    </row>
    <row r="30" spans="1:9" x14ac:dyDescent="0.25">
      <c r="A30" s="207">
        <v>34</v>
      </c>
      <c r="B30" s="208"/>
      <c r="C30" s="209"/>
      <c r="D30" s="53" t="s">
        <v>65</v>
      </c>
      <c r="E30" s="54">
        <v>91382.87</v>
      </c>
      <c r="F30" s="54">
        <v>85730</v>
      </c>
      <c r="G30" s="51">
        <v>80550</v>
      </c>
      <c r="H30" s="51">
        <v>80550</v>
      </c>
      <c r="I30" s="52">
        <v>80550</v>
      </c>
    </row>
    <row r="31" spans="1:9" x14ac:dyDescent="0.25">
      <c r="A31" s="39">
        <v>36</v>
      </c>
      <c r="B31" s="40"/>
      <c r="C31" s="41"/>
      <c r="D31" s="55" t="s">
        <v>100</v>
      </c>
      <c r="E31" s="54">
        <v>0</v>
      </c>
      <c r="F31" s="54">
        <v>0.92</v>
      </c>
      <c r="G31" s="51">
        <v>0</v>
      </c>
      <c r="H31" s="51">
        <v>0</v>
      </c>
      <c r="I31" s="52">
        <v>0</v>
      </c>
    </row>
    <row r="32" spans="1:9" x14ac:dyDescent="0.25">
      <c r="A32" s="39">
        <v>38</v>
      </c>
      <c r="B32" s="40"/>
      <c r="C32" s="41"/>
      <c r="D32" s="55" t="s">
        <v>67</v>
      </c>
      <c r="E32" s="54">
        <v>0</v>
      </c>
      <c r="F32" s="54">
        <v>1500</v>
      </c>
      <c r="G32" s="51">
        <v>1500</v>
      </c>
      <c r="H32" s="51">
        <v>1500</v>
      </c>
      <c r="I32" s="52">
        <v>1500</v>
      </c>
    </row>
    <row r="33" spans="1:9" x14ac:dyDescent="0.25">
      <c r="A33" s="201">
        <v>4</v>
      </c>
      <c r="B33" s="202"/>
      <c r="C33" s="203"/>
      <c r="D33" s="31" t="s">
        <v>33</v>
      </c>
      <c r="E33" s="56">
        <f>E34+E35+E36</f>
        <v>149773.17000000001</v>
      </c>
      <c r="F33" s="56">
        <f>F34+F35+F36</f>
        <v>101115.27</v>
      </c>
      <c r="G33" s="57">
        <f>G34+G35+G36</f>
        <v>144640</v>
      </c>
      <c r="H33" s="57">
        <f t="shared" ref="H33:I33" si="19">H34+H35+H36</f>
        <v>144640</v>
      </c>
      <c r="I33" s="58">
        <f t="shared" si="19"/>
        <v>144640</v>
      </c>
    </row>
    <row r="34" spans="1:9" x14ac:dyDescent="0.25">
      <c r="A34" s="207">
        <v>41</v>
      </c>
      <c r="B34" s="208"/>
      <c r="C34" s="209"/>
      <c r="D34" s="59" t="s">
        <v>34</v>
      </c>
      <c r="E34" s="60">
        <v>467.75</v>
      </c>
      <c r="F34" s="60">
        <v>1250</v>
      </c>
      <c r="G34" s="51">
        <v>2000</v>
      </c>
      <c r="H34" s="51">
        <v>2000</v>
      </c>
      <c r="I34" s="52">
        <v>2000</v>
      </c>
    </row>
    <row r="35" spans="1:9" x14ac:dyDescent="0.25">
      <c r="A35" s="207">
        <v>42</v>
      </c>
      <c r="B35" s="208"/>
      <c r="C35" s="209"/>
      <c r="D35" s="48" t="s">
        <v>68</v>
      </c>
      <c r="E35" s="50">
        <v>146224.17000000001</v>
      </c>
      <c r="F35" s="50">
        <v>99865.27</v>
      </c>
      <c r="G35" s="51">
        <v>122640</v>
      </c>
      <c r="H35" s="51">
        <v>122640</v>
      </c>
      <c r="I35" s="52">
        <v>122640</v>
      </c>
    </row>
    <row r="36" spans="1:9" x14ac:dyDescent="0.25">
      <c r="A36" s="39">
        <v>45</v>
      </c>
      <c r="B36" s="40"/>
      <c r="C36" s="41"/>
      <c r="D36" s="42" t="s">
        <v>69</v>
      </c>
      <c r="E36" s="50">
        <v>3081.25</v>
      </c>
      <c r="F36" s="50">
        <v>0</v>
      </c>
      <c r="G36" s="51">
        <v>20000</v>
      </c>
      <c r="H36" s="51">
        <v>20000</v>
      </c>
      <c r="I36" s="52">
        <v>20000</v>
      </c>
    </row>
    <row r="37" spans="1:9" x14ac:dyDescent="0.25">
      <c r="A37" s="33" t="s">
        <v>101</v>
      </c>
      <c r="B37" s="46"/>
      <c r="C37" s="47"/>
      <c r="D37" s="34" t="s">
        <v>102</v>
      </c>
      <c r="E37" s="35">
        <f>E38</f>
        <v>2341932.81</v>
      </c>
      <c r="F37" s="35">
        <f>F38</f>
        <v>3075000</v>
      </c>
      <c r="G37" s="36">
        <f>G38</f>
        <v>3635690</v>
      </c>
      <c r="H37" s="36">
        <f t="shared" ref="H37:I37" si="20">H38</f>
        <v>3635690</v>
      </c>
      <c r="I37" s="35">
        <f t="shared" si="20"/>
        <v>3635690</v>
      </c>
    </row>
    <row r="38" spans="1:9" x14ac:dyDescent="0.25">
      <c r="A38" s="201">
        <v>3</v>
      </c>
      <c r="B38" s="202"/>
      <c r="C38" s="203"/>
      <c r="D38" s="31" t="s">
        <v>30</v>
      </c>
      <c r="E38" s="32">
        <f>E39+E40+E41</f>
        <v>2341932.81</v>
      </c>
      <c r="F38" s="32">
        <f>F39+F40+F41</f>
        <v>3075000</v>
      </c>
      <c r="G38" s="57">
        <f>G39+G40+G41</f>
        <v>3635690</v>
      </c>
      <c r="H38" s="57">
        <f t="shared" ref="H38:I38" si="21">H39+H40+H41</f>
        <v>3635690</v>
      </c>
      <c r="I38" s="58">
        <f t="shared" si="21"/>
        <v>3635690</v>
      </c>
    </row>
    <row r="39" spans="1:9" x14ac:dyDescent="0.25">
      <c r="A39" s="207">
        <v>31</v>
      </c>
      <c r="B39" s="208"/>
      <c r="C39" s="209"/>
      <c r="D39" s="48" t="s">
        <v>31</v>
      </c>
      <c r="E39" s="50">
        <v>1680959.46</v>
      </c>
      <c r="F39" s="50">
        <v>2424640</v>
      </c>
      <c r="G39" s="51">
        <v>2987630</v>
      </c>
      <c r="H39" s="51">
        <v>2987630</v>
      </c>
      <c r="I39" s="52">
        <v>2987630</v>
      </c>
    </row>
    <row r="40" spans="1:9" x14ac:dyDescent="0.25">
      <c r="A40" s="207">
        <v>32</v>
      </c>
      <c r="B40" s="208"/>
      <c r="C40" s="209"/>
      <c r="D40" s="48" t="s">
        <v>32</v>
      </c>
      <c r="E40" s="50">
        <v>660973.35</v>
      </c>
      <c r="F40" s="50">
        <v>650360</v>
      </c>
      <c r="G40" s="51">
        <v>648060</v>
      </c>
      <c r="H40" s="51">
        <v>648060</v>
      </c>
      <c r="I40" s="52">
        <v>648060</v>
      </c>
    </row>
    <row r="41" spans="1:9" x14ac:dyDescent="0.25">
      <c r="A41" s="207">
        <v>38</v>
      </c>
      <c r="B41" s="208"/>
      <c r="C41" s="209"/>
      <c r="D41" s="53" t="s">
        <v>67</v>
      </c>
      <c r="E41" s="54">
        <v>0</v>
      </c>
      <c r="F41" s="54">
        <v>0</v>
      </c>
      <c r="G41" s="51">
        <v>0</v>
      </c>
      <c r="H41" s="51">
        <v>0</v>
      </c>
      <c r="I41" s="52">
        <v>0</v>
      </c>
    </row>
    <row r="42" spans="1:9" x14ac:dyDescent="0.25">
      <c r="A42" s="33" t="s">
        <v>103</v>
      </c>
      <c r="B42" s="46"/>
      <c r="C42" s="47"/>
      <c r="D42" s="34" t="s">
        <v>104</v>
      </c>
      <c r="E42" s="35">
        <f>E43+E46</f>
        <v>1182532.99</v>
      </c>
      <c r="F42" s="35">
        <f t="shared" ref="F42:I42" si="22">F43+F46</f>
        <v>2870673.33</v>
      </c>
      <c r="G42" s="35">
        <f t="shared" si="22"/>
        <v>15001490</v>
      </c>
      <c r="H42" s="35">
        <f t="shared" si="22"/>
        <v>2560540</v>
      </c>
      <c r="I42" s="35">
        <f t="shared" si="22"/>
        <v>320390</v>
      </c>
    </row>
    <row r="43" spans="1:9" x14ac:dyDescent="0.25">
      <c r="A43" s="201">
        <v>3</v>
      </c>
      <c r="B43" s="202"/>
      <c r="C43" s="203"/>
      <c r="D43" s="31" t="s">
        <v>30</v>
      </c>
      <c r="E43" s="56">
        <f>E44+E45</f>
        <v>988033.15</v>
      </c>
      <c r="F43" s="56">
        <f>F44+F45</f>
        <v>327080</v>
      </c>
      <c r="G43" s="57">
        <f>G44+G45</f>
        <v>320390</v>
      </c>
      <c r="H43" s="57">
        <f t="shared" ref="H43:I43" si="23">H44+H45</f>
        <v>320390</v>
      </c>
      <c r="I43" s="58">
        <f t="shared" si="23"/>
        <v>320390</v>
      </c>
    </row>
    <row r="44" spans="1:9" x14ac:dyDescent="0.25">
      <c r="A44" s="207">
        <v>31</v>
      </c>
      <c r="B44" s="208"/>
      <c r="C44" s="209"/>
      <c r="D44" s="48" t="s">
        <v>31</v>
      </c>
      <c r="E44" s="50">
        <v>30926.15</v>
      </c>
      <c r="F44" s="50">
        <v>440</v>
      </c>
      <c r="G44" s="51">
        <v>0</v>
      </c>
      <c r="H44" s="61">
        <v>0</v>
      </c>
      <c r="I44" s="61">
        <v>0</v>
      </c>
    </row>
    <row r="45" spans="1:9" x14ac:dyDescent="0.25">
      <c r="A45" s="207">
        <v>32</v>
      </c>
      <c r="B45" s="208"/>
      <c r="C45" s="209"/>
      <c r="D45" s="48" t="s">
        <v>32</v>
      </c>
      <c r="E45" s="50">
        <v>957107</v>
      </c>
      <c r="F45" s="50">
        <v>326640</v>
      </c>
      <c r="G45" s="51">
        <v>320390</v>
      </c>
      <c r="H45" s="61">
        <v>320390</v>
      </c>
      <c r="I45" s="61">
        <v>320390</v>
      </c>
    </row>
    <row r="46" spans="1:9" x14ac:dyDescent="0.25">
      <c r="A46" s="201">
        <v>4</v>
      </c>
      <c r="B46" s="202"/>
      <c r="C46" s="203"/>
      <c r="D46" s="31" t="s">
        <v>33</v>
      </c>
      <c r="E46" s="62">
        <f>E47+E48</f>
        <v>194499.84</v>
      </c>
      <c r="F46" s="62">
        <f t="shared" ref="F46:I46" si="24">F47+F48</f>
        <v>2543593.33</v>
      </c>
      <c r="G46" s="62">
        <f t="shared" si="24"/>
        <v>14681100</v>
      </c>
      <c r="H46" s="62">
        <f t="shared" si="24"/>
        <v>2240150</v>
      </c>
      <c r="I46" s="62">
        <f t="shared" si="24"/>
        <v>0</v>
      </c>
    </row>
    <row r="47" spans="1:9" x14ac:dyDescent="0.25">
      <c r="A47" s="207">
        <v>42</v>
      </c>
      <c r="B47" s="208"/>
      <c r="C47" s="209"/>
      <c r="D47" s="48" t="s">
        <v>68</v>
      </c>
      <c r="E47" s="50">
        <v>30000</v>
      </c>
      <c r="F47" s="50">
        <v>43593.33</v>
      </c>
      <c r="G47" s="51">
        <v>0</v>
      </c>
      <c r="H47" s="63">
        <v>0</v>
      </c>
      <c r="I47" s="61">
        <v>0</v>
      </c>
    </row>
    <row r="48" spans="1:9" x14ac:dyDescent="0.25">
      <c r="A48" s="39">
        <v>45</v>
      </c>
      <c r="B48" s="40"/>
      <c r="C48" s="41"/>
      <c r="D48" s="42" t="s">
        <v>69</v>
      </c>
      <c r="E48" s="52">
        <v>164499.84</v>
      </c>
      <c r="F48" s="52">
        <v>2500000</v>
      </c>
      <c r="G48" s="51">
        <v>14681100</v>
      </c>
      <c r="H48" s="63">
        <v>2240150</v>
      </c>
      <c r="I48" s="61">
        <v>0</v>
      </c>
    </row>
    <row r="49" spans="1:9" x14ac:dyDescent="0.25">
      <c r="A49" s="33" t="s">
        <v>105</v>
      </c>
      <c r="B49" s="46"/>
      <c r="C49" s="47"/>
      <c r="D49" s="34" t="s">
        <v>106</v>
      </c>
      <c r="E49" s="35">
        <f>E50+E53</f>
        <v>16782546.5</v>
      </c>
      <c r="F49" s="35">
        <f>F50+F53</f>
        <v>30786210.399999999</v>
      </c>
      <c r="G49" s="36">
        <f>G50+G53</f>
        <v>31616916</v>
      </c>
      <c r="H49" s="36">
        <f t="shared" ref="H49:I49" si="25">H50+H53</f>
        <v>28004916</v>
      </c>
      <c r="I49" s="35">
        <f t="shared" si="25"/>
        <v>22975916</v>
      </c>
    </row>
    <row r="50" spans="1:9" x14ac:dyDescent="0.25">
      <c r="A50" s="201">
        <v>3</v>
      </c>
      <c r="B50" s="202"/>
      <c r="C50" s="203"/>
      <c r="D50" s="31" t="s">
        <v>30</v>
      </c>
      <c r="E50" s="32">
        <f>E51+E52</f>
        <v>16782546.5</v>
      </c>
      <c r="F50" s="32">
        <f>F51+F52</f>
        <v>22145210.399999999</v>
      </c>
      <c r="G50" s="57">
        <f>G51+G52</f>
        <v>22975916</v>
      </c>
      <c r="H50" s="57">
        <f t="shared" ref="H50:I50" si="26">H51+H52</f>
        <v>22975916</v>
      </c>
      <c r="I50" s="58">
        <f t="shared" si="26"/>
        <v>22975916</v>
      </c>
    </row>
    <row r="51" spans="1:9" x14ac:dyDescent="0.25">
      <c r="A51" s="207">
        <v>31</v>
      </c>
      <c r="B51" s="208"/>
      <c r="C51" s="209"/>
      <c r="D51" s="48" t="s">
        <v>31</v>
      </c>
      <c r="E51" s="50">
        <v>14774714.58</v>
      </c>
      <c r="F51" s="50">
        <v>19352600.399999999</v>
      </c>
      <c r="G51" s="51">
        <v>20222306</v>
      </c>
      <c r="H51" s="61">
        <v>20222306</v>
      </c>
      <c r="I51" s="61">
        <v>20222306</v>
      </c>
    </row>
    <row r="52" spans="1:9" x14ac:dyDescent="0.25">
      <c r="A52" s="207">
        <v>32</v>
      </c>
      <c r="B52" s="208"/>
      <c r="C52" s="209"/>
      <c r="D52" s="48" t="s">
        <v>32</v>
      </c>
      <c r="E52" s="50">
        <v>2007831.92</v>
      </c>
      <c r="F52" s="50">
        <v>2792610</v>
      </c>
      <c r="G52" s="51">
        <v>2753610</v>
      </c>
      <c r="H52" s="61">
        <v>2753610</v>
      </c>
      <c r="I52" s="61">
        <v>2753610</v>
      </c>
    </row>
    <row r="53" spans="1:9" x14ac:dyDescent="0.25">
      <c r="A53" s="64">
        <v>9</v>
      </c>
      <c r="B53" s="65"/>
      <c r="C53" s="66"/>
      <c r="D53" s="31" t="s">
        <v>70</v>
      </c>
      <c r="E53" s="32">
        <f>E54</f>
        <v>0</v>
      </c>
      <c r="F53" s="32">
        <f t="shared" ref="F53:I53" si="27">F54</f>
        <v>8641000</v>
      </c>
      <c r="G53" s="37">
        <f t="shared" si="27"/>
        <v>8641000</v>
      </c>
      <c r="H53" s="37">
        <f t="shared" si="27"/>
        <v>5029000</v>
      </c>
      <c r="I53" s="38">
        <f t="shared" si="27"/>
        <v>0</v>
      </c>
    </row>
    <row r="54" spans="1:9" x14ac:dyDescent="0.25">
      <c r="A54" s="39">
        <v>92</v>
      </c>
      <c r="B54" s="40"/>
      <c r="C54" s="41"/>
      <c r="D54" s="48" t="s">
        <v>71</v>
      </c>
      <c r="E54" s="165">
        <v>0</v>
      </c>
      <c r="F54" s="60">
        <v>8641000</v>
      </c>
      <c r="G54" s="51">
        <v>8641000</v>
      </c>
      <c r="H54" s="61">
        <v>5029000</v>
      </c>
      <c r="I54" s="61">
        <v>0</v>
      </c>
    </row>
    <row r="55" spans="1:9" x14ac:dyDescent="0.25">
      <c r="A55" s="33" t="s">
        <v>107</v>
      </c>
      <c r="B55" s="46"/>
      <c r="C55" s="47"/>
      <c r="D55" s="34" t="s">
        <v>108</v>
      </c>
      <c r="E55" s="35">
        <f>E60+E56</f>
        <v>5017851.3</v>
      </c>
      <c r="F55" s="35">
        <f>F60+F56</f>
        <v>4704070.12</v>
      </c>
      <c r="G55" s="36">
        <f>G60+G56</f>
        <v>87250</v>
      </c>
      <c r="H55" s="36">
        <f t="shared" ref="H55:I55" si="28">H60+H56</f>
        <v>0</v>
      </c>
      <c r="I55" s="35">
        <f t="shared" si="28"/>
        <v>0</v>
      </c>
    </row>
    <row r="56" spans="1:9" x14ac:dyDescent="0.25">
      <c r="A56" s="201">
        <v>3</v>
      </c>
      <c r="B56" s="202"/>
      <c r="C56" s="203"/>
      <c r="D56" s="31" t="s">
        <v>30</v>
      </c>
      <c r="E56" s="32">
        <f>E58+E57+E59</f>
        <v>1015921.48</v>
      </c>
      <c r="F56" s="32">
        <f t="shared" ref="F56:I56" si="29">F58+F57+F59</f>
        <v>3206573.34</v>
      </c>
      <c r="G56" s="32">
        <f t="shared" si="29"/>
        <v>87250</v>
      </c>
      <c r="H56" s="32">
        <f t="shared" si="29"/>
        <v>0</v>
      </c>
      <c r="I56" s="32">
        <f t="shared" si="29"/>
        <v>0</v>
      </c>
    </row>
    <row r="57" spans="1:9" x14ac:dyDescent="0.25">
      <c r="A57" s="207">
        <v>31</v>
      </c>
      <c r="B57" s="208"/>
      <c r="C57" s="209"/>
      <c r="D57" s="48" t="s">
        <v>31</v>
      </c>
      <c r="E57" s="43">
        <v>108758.41</v>
      </c>
      <c r="F57" s="43">
        <v>164100</v>
      </c>
      <c r="G57" s="51">
        <v>81670</v>
      </c>
      <c r="H57" s="61">
        <v>0</v>
      </c>
      <c r="I57" s="61">
        <v>0</v>
      </c>
    </row>
    <row r="58" spans="1:9" x14ac:dyDescent="0.25">
      <c r="A58" s="210">
        <v>32</v>
      </c>
      <c r="B58" s="210"/>
      <c r="C58" s="210"/>
      <c r="D58" s="67" t="s">
        <v>32</v>
      </c>
      <c r="E58" s="60">
        <v>907163.07</v>
      </c>
      <c r="F58" s="60">
        <v>14900</v>
      </c>
      <c r="G58" s="44">
        <v>5580</v>
      </c>
      <c r="H58" s="61">
        <v>0</v>
      </c>
      <c r="I58" s="61">
        <v>0</v>
      </c>
    </row>
    <row r="59" spans="1:9" x14ac:dyDescent="0.25">
      <c r="A59" s="39">
        <v>36</v>
      </c>
      <c r="B59" s="40"/>
      <c r="C59" s="41"/>
      <c r="D59" s="48" t="s">
        <v>66</v>
      </c>
      <c r="E59" s="60">
        <v>0</v>
      </c>
      <c r="F59" s="60">
        <v>3027573.34</v>
      </c>
      <c r="G59" s="63">
        <v>0</v>
      </c>
      <c r="H59" s="61">
        <v>0</v>
      </c>
      <c r="I59" s="61">
        <v>0</v>
      </c>
    </row>
    <row r="60" spans="1:9" x14ac:dyDescent="0.25">
      <c r="A60" s="201">
        <v>4</v>
      </c>
      <c r="B60" s="202"/>
      <c r="C60" s="203"/>
      <c r="D60" s="31" t="s">
        <v>33</v>
      </c>
      <c r="E60" s="32">
        <f>E62+E61</f>
        <v>4001929.82</v>
      </c>
      <c r="F60" s="32">
        <f>F62+F61</f>
        <v>1497496.78</v>
      </c>
      <c r="G60" s="57">
        <f>G62+G61</f>
        <v>0</v>
      </c>
      <c r="H60" s="57">
        <f t="shared" ref="H60:I60" si="30">H62+H61</f>
        <v>0</v>
      </c>
      <c r="I60" s="58">
        <f t="shared" si="30"/>
        <v>0</v>
      </c>
    </row>
    <row r="61" spans="1:9" x14ac:dyDescent="0.25">
      <c r="A61" s="207">
        <v>42</v>
      </c>
      <c r="B61" s="208"/>
      <c r="C61" s="209"/>
      <c r="D61" s="48" t="s">
        <v>68</v>
      </c>
      <c r="E61" s="60">
        <v>141325.84</v>
      </c>
      <c r="F61" s="60">
        <v>0</v>
      </c>
      <c r="G61" s="51">
        <v>0</v>
      </c>
      <c r="H61" s="61">
        <v>0</v>
      </c>
      <c r="I61" s="61">
        <v>0</v>
      </c>
    </row>
    <row r="62" spans="1:9" x14ac:dyDescent="0.25">
      <c r="A62" s="207">
        <v>45</v>
      </c>
      <c r="B62" s="208"/>
      <c r="C62" s="209"/>
      <c r="D62" s="42" t="s">
        <v>69</v>
      </c>
      <c r="E62" s="60">
        <v>3860603.98</v>
      </c>
      <c r="F62" s="60">
        <v>1497496.78</v>
      </c>
      <c r="G62" s="51">
        <v>0</v>
      </c>
      <c r="H62" s="61">
        <v>0</v>
      </c>
      <c r="I62" s="61">
        <v>0</v>
      </c>
    </row>
    <row r="63" spans="1:9" x14ac:dyDescent="0.25">
      <c r="A63" s="211" t="s">
        <v>145</v>
      </c>
      <c r="B63" s="212"/>
      <c r="C63" s="213"/>
      <c r="D63" s="34" t="s">
        <v>109</v>
      </c>
      <c r="E63" s="35">
        <f>E64+E66</f>
        <v>55206.36</v>
      </c>
      <c r="F63" s="35">
        <f>F64+F66</f>
        <v>33000</v>
      </c>
      <c r="G63" s="36">
        <f>G64+G66</f>
        <v>16000</v>
      </c>
      <c r="H63" s="36">
        <f t="shared" ref="H63:I63" si="31">H64+H66</f>
        <v>16000</v>
      </c>
      <c r="I63" s="35">
        <f t="shared" si="31"/>
        <v>16000</v>
      </c>
    </row>
    <row r="64" spans="1:9" x14ac:dyDescent="0.25">
      <c r="A64" s="201">
        <v>3</v>
      </c>
      <c r="B64" s="202"/>
      <c r="C64" s="203"/>
      <c r="D64" s="31" t="s">
        <v>30</v>
      </c>
      <c r="E64" s="68">
        <f>E65</f>
        <v>50129.4</v>
      </c>
      <c r="F64" s="68">
        <f>F65</f>
        <v>20000</v>
      </c>
      <c r="G64" s="69">
        <f>G65</f>
        <v>6000</v>
      </c>
      <c r="H64" s="70">
        <f t="shared" ref="H64:I64" si="32">H65</f>
        <v>6000</v>
      </c>
      <c r="I64" s="70">
        <f t="shared" si="32"/>
        <v>6000</v>
      </c>
    </row>
    <row r="65" spans="1:9" x14ac:dyDescent="0.25">
      <c r="A65" s="207">
        <v>32</v>
      </c>
      <c r="B65" s="208"/>
      <c r="C65" s="209"/>
      <c r="D65" s="48" t="s">
        <v>32</v>
      </c>
      <c r="E65" s="50">
        <v>50129.4</v>
      </c>
      <c r="F65" s="50">
        <v>20000</v>
      </c>
      <c r="G65" s="51">
        <v>6000</v>
      </c>
      <c r="H65" s="45">
        <v>6000</v>
      </c>
      <c r="I65" s="45">
        <v>6000</v>
      </c>
    </row>
    <row r="66" spans="1:9" x14ac:dyDescent="0.25">
      <c r="A66" s="201">
        <v>4</v>
      </c>
      <c r="B66" s="202"/>
      <c r="C66" s="203"/>
      <c r="D66" s="31" t="s">
        <v>33</v>
      </c>
      <c r="E66" s="32">
        <f>E67</f>
        <v>5076.96</v>
      </c>
      <c r="F66" s="32">
        <f>F67</f>
        <v>13000</v>
      </c>
      <c r="G66" s="57">
        <f>G67</f>
        <v>10000</v>
      </c>
      <c r="H66" s="57">
        <f t="shared" ref="H66:I66" si="33">H67</f>
        <v>10000</v>
      </c>
      <c r="I66" s="58">
        <f t="shared" si="33"/>
        <v>10000</v>
      </c>
    </row>
    <row r="67" spans="1:9" x14ac:dyDescent="0.25">
      <c r="A67" s="207">
        <v>42</v>
      </c>
      <c r="B67" s="208"/>
      <c r="C67" s="209"/>
      <c r="D67" s="48" t="s">
        <v>68</v>
      </c>
      <c r="E67" s="50">
        <v>5076.96</v>
      </c>
      <c r="F67" s="50">
        <v>13000</v>
      </c>
      <c r="G67" s="51">
        <v>10000</v>
      </c>
      <c r="H67" s="45">
        <v>10000</v>
      </c>
      <c r="I67" s="45">
        <v>10000</v>
      </c>
    </row>
    <row r="68" spans="1:9" x14ac:dyDescent="0.25">
      <c r="A68" s="214" t="s">
        <v>110</v>
      </c>
      <c r="B68" s="215"/>
      <c r="C68" s="216"/>
      <c r="D68" s="34" t="s">
        <v>27</v>
      </c>
      <c r="E68" s="35">
        <f t="shared" ref="E68:I69" si="34">E69</f>
        <v>7810.96</v>
      </c>
      <c r="F68" s="35">
        <f t="shared" si="34"/>
        <v>28550</v>
      </c>
      <c r="G68" s="36">
        <f t="shared" si="34"/>
        <v>12000</v>
      </c>
      <c r="H68" s="36">
        <f t="shared" si="34"/>
        <v>12000</v>
      </c>
      <c r="I68" s="35">
        <f t="shared" si="34"/>
        <v>12000</v>
      </c>
    </row>
    <row r="69" spans="1:9" x14ac:dyDescent="0.25">
      <c r="A69" s="201">
        <v>3</v>
      </c>
      <c r="B69" s="202"/>
      <c r="C69" s="203"/>
      <c r="D69" s="31" t="s">
        <v>30</v>
      </c>
      <c r="E69" s="32">
        <f t="shared" si="34"/>
        <v>7810.96</v>
      </c>
      <c r="F69" s="32">
        <f t="shared" si="34"/>
        <v>28550</v>
      </c>
      <c r="G69" s="57">
        <f t="shared" si="34"/>
        <v>12000</v>
      </c>
      <c r="H69" s="57">
        <f t="shared" si="34"/>
        <v>12000</v>
      </c>
      <c r="I69" s="58">
        <f t="shared" si="34"/>
        <v>12000</v>
      </c>
    </row>
    <row r="70" spans="1:9" x14ac:dyDescent="0.25">
      <c r="A70" s="210">
        <v>32</v>
      </c>
      <c r="B70" s="210"/>
      <c r="C70" s="210"/>
      <c r="D70" s="67" t="s">
        <v>32</v>
      </c>
      <c r="E70" s="71">
        <v>7810.96</v>
      </c>
      <c r="F70" s="71">
        <v>28550</v>
      </c>
      <c r="G70" s="51">
        <v>12000</v>
      </c>
      <c r="H70" s="61">
        <v>12000</v>
      </c>
      <c r="I70" s="61">
        <v>12000</v>
      </c>
    </row>
    <row r="71" spans="1:9" x14ac:dyDescent="0.25">
      <c r="A71" s="214" t="s">
        <v>111</v>
      </c>
      <c r="B71" s="215"/>
      <c r="C71" s="216"/>
      <c r="D71" s="34" t="s">
        <v>53</v>
      </c>
      <c r="E71" s="72">
        <f>E72+E74</f>
        <v>120657.1</v>
      </c>
      <c r="F71" s="72">
        <f t="shared" ref="F71:I71" si="35">F72+F74</f>
        <v>0</v>
      </c>
      <c r="G71" s="72">
        <f t="shared" si="35"/>
        <v>0</v>
      </c>
      <c r="H71" s="72">
        <f t="shared" si="35"/>
        <v>0</v>
      </c>
      <c r="I71" s="72">
        <f t="shared" si="35"/>
        <v>0</v>
      </c>
    </row>
    <row r="72" spans="1:9" x14ac:dyDescent="0.25">
      <c r="A72" s="201">
        <v>4</v>
      </c>
      <c r="B72" s="202"/>
      <c r="C72" s="203"/>
      <c r="D72" s="31" t="s">
        <v>112</v>
      </c>
      <c r="E72" s="62">
        <f>E73</f>
        <v>0</v>
      </c>
      <c r="F72" s="62">
        <f>F73</f>
        <v>0</v>
      </c>
      <c r="G72" s="62">
        <f>G73</f>
        <v>0</v>
      </c>
      <c r="H72" s="62">
        <f t="shared" ref="H72:I74" si="36">H73</f>
        <v>0</v>
      </c>
      <c r="I72" s="62">
        <f t="shared" si="36"/>
        <v>0</v>
      </c>
    </row>
    <row r="73" spans="1:9" x14ac:dyDescent="0.25">
      <c r="A73" s="210">
        <v>42</v>
      </c>
      <c r="B73" s="210"/>
      <c r="C73" s="210"/>
      <c r="D73" s="67" t="s">
        <v>113</v>
      </c>
      <c r="E73" s="71">
        <v>0</v>
      </c>
      <c r="F73" s="71">
        <v>0</v>
      </c>
      <c r="G73" s="43">
        <v>0</v>
      </c>
      <c r="H73" s="43">
        <v>0</v>
      </c>
      <c r="I73" s="43">
        <v>0</v>
      </c>
    </row>
    <row r="74" spans="1:9" x14ac:dyDescent="0.25">
      <c r="A74" s="201">
        <v>5</v>
      </c>
      <c r="B74" s="202"/>
      <c r="C74" s="203"/>
      <c r="D74" s="73" t="s">
        <v>44</v>
      </c>
      <c r="E74" s="62">
        <f>E75</f>
        <v>120657.1</v>
      </c>
      <c r="F74" s="62">
        <f>F75</f>
        <v>0</v>
      </c>
      <c r="G74" s="62">
        <f>G75</f>
        <v>0</v>
      </c>
      <c r="H74" s="62">
        <f>H75</f>
        <v>0</v>
      </c>
      <c r="I74" s="62">
        <f t="shared" si="36"/>
        <v>0</v>
      </c>
    </row>
    <row r="75" spans="1:9" x14ac:dyDescent="0.25">
      <c r="A75" s="210">
        <v>54</v>
      </c>
      <c r="B75" s="210"/>
      <c r="C75" s="210"/>
      <c r="D75" s="59" t="s">
        <v>45</v>
      </c>
      <c r="E75" s="71">
        <v>120657.1</v>
      </c>
      <c r="F75" s="71">
        <v>0</v>
      </c>
      <c r="G75" s="43">
        <v>0</v>
      </c>
      <c r="H75" s="43">
        <v>0</v>
      </c>
      <c r="I75" s="43">
        <v>0</v>
      </c>
    </row>
    <row r="76" spans="1:9" x14ac:dyDescent="0.25">
      <c r="A76" s="74"/>
      <c r="B76" s="74"/>
      <c r="C76" s="74"/>
      <c r="D76" s="74"/>
      <c r="E76" s="75"/>
      <c r="F76" s="75"/>
      <c r="G76" s="76"/>
      <c r="H76" s="76"/>
      <c r="I76" s="76"/>
    </row>
    <row r="77" spans="1:9" ht="28.5" x14ac:dyDescent="0.25">
      <c r="A77" s="217" t="s">
        <v>114</v>
      </c>
      <c r="B77" s="217"/>
      <c r="C77" s="217"/>
      <c r="D77" s="77" t="s">
        <v>115</v>
      </c>
      <c r="E77" s="32">
        <f t="shared" ref="E77:I78" si="37">E78</f>
        <v>637069.48</v>
      </c>
      <c r="F77" s="32">
        <f t="shared" si="37"/>
        <v>648938</v>
      </c>
      <c r="G77" s="57">
        <f t="shared" si="37"/>
        <v>638390.29</v>
      </c>
      <c r="H77" s="57">
        <f t="shared" si="37"/>
        <v>638390.29</v>
      </c>
      <c r="I77" s="58">
        <f t="shared" si="37"/>
        <v>638390.29</v>
      </c>
    </row>
    <row r="78" spans="1:9" ht="28.5" x14ac:dyDescent="0.25">
      <c r="A78" s="204" t="s">
        <v>136</v>
      </c>
      <c r="B78" s="205"/>
      <c r="C78" s="206"/>
      <c r="D78" s="31" t="s">
        <v>135</v>
      </c>
      <c r="E78" s="32">
        <f t="shared" si="37"/>
        <v>637069.48</v>
      </c>
      <c r="F78" s="32">
        <f t="shared" si="37"/>
        <v>648938</v>
      </c>
      <c r="G78" s="57">
        <f t="shared" si="37"/>
        <v>638390.29</v>
      </c>
      <c r="H78" s="57">
        <f t="shared" si="37"/>
        <v>638390.29</v>
      </c>
      <c r="I78" s="58">
        <f t="shared" si="37"/>
        <v>638390.29</v>
      </c>
    </row>
    <row r="79" spans="1:9" x14ac:dyDescent="0.25">
      <c r="A79" s="226" t="s">
        <v>116</v>
      </c>
      <c r="B79" s="227"/>
      <c r="C79" s="228"/>
      <c r="D79" s="34" t="s">
        <v>76</v>
      </c>
      <c r="E79" s="35">
        <f>E80+E82+E86</f>
        <v>637069.48</v>
      </c>
      <c r="F79" s="35">
        <f>F80+F82+F86</f>
        <v>648938</v>
      </c>
      <c r="G79" s="35">
        <f>G80+G82+G86</f>
        <v>638390.29</v>
      </c>
      <c r="H79" s="35">
        <f>H80+H82+H86</f>
        <v>638390.29</v>
      </c>
      <c r="I79" s="35">
        <f>I80+I82+I86</f>
        <v>638390.29</v>
      </c>
    </row>
    <row r="80" spans="1:9" x14ac:dyDescent="0.25">
      <c r="A80" s="201">
        <v>3</v>
      </c>
      <c r="B80" s="202"/>
      <c r="C80" s="203"/>
      <c r="D80" s="31" t="s">
        <v>30</v>
      </c>
      <c r="E80" s="32">
        <f>E81</f>
        <v>133398.75</v>
      </c>
      <c r="F80" s="32">
        <f t="shared" ref="F80:I80" si="38">F81</f>
        <v>176705.79</v>
      </c>
      <c r="G80" s="78">
        <f t="shared" si="38"/>
        <v>230390.29</v>
      </c>
      <c r="H80" s="78">
        <f t="shared" si="38"/>
        <v>230390.29</v>
      </c>
      <c r="I80" s="32">
        <f t="shared" si="38"/>
        <v>230390.29</v>
      </c>
    </row>
    <row r="81" spans="1:9" x14ac:dyDescent="0.25">
      <c r="A81" s="207">
        <v>32</v>
      </c>
      <c r="B81" s="208"/>
      <c r="C81" s="209"/>
      <c r="D81" s="48" t="s">
        <v>32</v>
      </c>
      <c r="E81" s="50">
        <v>133398.75</v>
      </c>
      <c r="F81" s="50">
        <v>176705.79</v>
      </c>
      <c r="G81" s="51">
        <v>230390.29</v>
      </c>
      <c r="H81" s="51">
        <v>230390.29</v>
      </c>
      <c r="I81" s="52">
        <v>230390.29</v>
      </c>
    </row>
    <row r="82" spans="1:9" x14ac:dyDescent="0.25">
      <c r="A82" s="201">
        <v>4</v>
      </c>
      <c r="B82" s="202"/>
      <c r="C82" s="203"/>
      <c r="D82" s="31" t="s">
        <v>33</v>
      </c>
      <c r="E82" s="32">
        <f>E84+E85+E83</f>
        <v>403765.23</v>
      </c>
      <c r="F82" s="32">
        <f t="shared" ref="F82:I82" si="39">F84+F85+F83</f>
        <v>472232.20999999996</v>
      </c>
      <c r="G82" s="32">
        <f t="shared" si="39"/>
        <v>408000</v>
      </c>
      <c r="H82" s="32">
        <f t="shared" si="39"/>
        <v>408000</v>
      </c>
      <c r="I82" s="32">
        <f t="shared" si="39"/>
        <v>408000</v>
      </c>
    </row>
    <row r="83" spans="1:9" x14ac:dyDescent="0.25">
      <c r="A83" s="207">
        <v>41</v>
      </c>
      <c r="B83" s="208"/>
      <c r="C83" s="209"/>
      <c r="D83" s="59" t="s">
        <v>34</v>
      </c>
      <c r="E83" s="60">
        <v>9290.6</v>
      </c>
      <c r="F83" s="60">
        <v>0</v>
      </c>
      <c r="G83" s="44">
        <v>0</v>
      </c>
      <c r="H83" s="44">
        <v>0</v>
      </c>
      <c r="I83" s="49">
        <v>0</v>
      </c>
    </row>
    <row r="84" spans="1:9" x14ac:dyDescent="0.25">
      <c r="A84" s="207">
        <v>42</v>
      </c>
      <c r="B84" s="208"/>
      <c r="C84" s="209"/>
      <c r="D84" s="48" t="s">
        <v>68</v>
      </c>
      <c r="E84" s="50">
        <v>352898.83</v>
      </c>
      <c r="F84" s="50">
        <v>446361.91</v>
      </c>
      <c r="G84" s="51">
        <v>145000</v>
      </c>
      <c r="H84" s="51">
        <v>168000</v>
      </c>
      <c r="I84" s="52">
        <v>168000</v>
      </c>
    </row>
    <row r="85" spans="1:9" x14ac:dyDescent="0.25">
      <c r="A85" s="207">
        <v>45</v>
      </c>
      <c r="B85" s="208"/>
      <c r="C85" s="209"/>
      <c r="D85" s="42" t="s">
        <v>69</v>
      </c>
      <c r="E85" s="60">
        <v>41575.800000000003</v>
      </c>
      <c r="F85" s="60">
        <v>25870.3</v>
      </c>
      <c r="G85" s="63">
        <v>263000</v>
      </c>
      <c r="H85" s="63">
        <v>240000</v>
      </c>
      <c r="I85" s="61">
        <v>240000</v>
      </c>
    </row>
    <row r="86" spans="1:9" x14ac:dyDescent="0.25">
      <c r="A86" s="201">
        <v>5</v>
      </c>
      <c r="B86" s="202"/>
      <c r="C86" s="203"/>
      <c r="D86" s="73" t="s">
        <v>44</v>
      </c>
      <c r="E86" s="79">
        <f t="shared" ref="E86:F86" si="40">E87</f>
        <v>99905.5</v>
      </c>
      <c r="F86" s="79">
        <f t="shared" si="40"/>
        <v>0</v>
      </c>
      <c r="G86" s="79">
        <f>G87</f>
        <v>0</v>
      </c>
      <c r="H86" s="79">
        <f t="shared" ref="H86:I86" si="41">H87</f>
        <v>0</v>
      </c>
      <c r="I86" s="79">
        <f t="shared" si="41"/>
        <v>0</v>
      </c>
    </row>
    <row r="87" spans="1:9" x14ac:dyDescent="0.25">
      <c r="A87" s="207">
        <v>54</v>
      </c>
      <c r="B87" s="208"/>
      <c r="C87" s="209"/>
      <c r="D87" s="42" t="s">
        <v>45</v>
      </c>
      <c r="E87" s="60">
        <v>99905.5</v>
      </c>
      <c r="F87" s="60">
        <v>0</v>
      </c>
      <c r="G87" s="80">
        <v>0</v>
      </c>
      <c r="H87" s="80">
        <v>0</v>
      </c>
      <c r="I87" s="80">
        <v>0</v>
      </c>
    </row>
    <row r="88" spans="1:9" x14ac:dyDescent="0.25">
      <c r="A88" s="40"/>
      <c r="B88" s="40"/>
      <c r="C88" s="40"/>
      <c r="D88" s="81"/>
      <c r="E88" s="76"/>
      <c r="F88" s="76"/>
      <c r="G88" s="76"/>
      <c r="H88" s="76"/>
      <c r="I88" s="76"/>
    </row>
    <row r="89" spans="1:9" ht="28.5" x14ac:dyDescent="0.25">
      <c r="A89" s="217" t="s">
        <v>117</v>
      </c>
      <c r="B89" s="217"/>
      <c r="C89" s="217"/>
      <c r="D89" s="77" t="s">
        <v>118</v>
      </c>
      <c r="E89" s="32">
        <f>E90+E96</f>
        <v>290932.55</v>
      </c>
      <c r="F89" s="32">
        <f t="shared" ref="F89:I89" si="42">F90+F96</f>
        <v>195380</v>
      </c>
      <c r="G89" s="32">
        <f t="shared" si="42"/>
        <v>303452.38</v>
      </c>
      <c r="H89" s="32">
        <f t="shared" si="42"/>
        <v>295000</v>
      </c>
      <c r="I89" s="32">
        <f t="shared" si="42"/>
        <v>13000</v>
      </c>
    </row>
    <row r="90" spans="1:9" ht="28.5" x14ac:dyDescent="0.25">
      <c r="A90" s="204" t="s">
        <v>143</v>
      </c>
      <c r="B90" s="205"/>
      <c r="C90" s="206"/>
      <c r="D90" s="31" t="s">
        <v>138</v>
      </c>
      <c r="E90" s="32">
        <f>E91</f>
        <v>261888.69</v>
      </c>
      <c r="F90" s="32">
        <f t="shared" ref="F90:I90" si="43">F91</f>
        <v>67680</v>
      </c>
      <c r="G90" s="32">
        <f t="shared" si="43"/>
        <v>92000</v>
      </c>
      <c r="H90" s="32">
        <f t="shared" si="43"/>
        <v>83000</v>
      </c>
      <c r="I90" s="32">
        <f t="shared" si="43"/>
        <v>13000</v>
      </c>
    </row>
    <row r="91" spans="1:9" x14ac:dyDescent="0.25">
      <c r="A91" s="226" t="s">
        <v>98</v>
      </c>
      <c r="B91" s="227"/>
      <c r="C91" s="228"/>
      <c r="D91" s="34" t="s">
        <v>37</v>
      </c>
      <c r="E91" s="35">
        <f>E92+E94</f>
        <v>261888.69</v>
      </c>
      <c r="F91" s="35">
        <f t="shared" ref="F91:I91" si="44">F92+F94</f>
        <v>67680</v>
      </c>
      <c r="G91" s="35">
        <f t="shared" si="44"/>
        <v>92000</v>
      </c>
      <c r="H91" s="35">
        <f t="shared" si="44"/>
        <v>83000</v>
      </c>
      <c r="I91" s="35">
        <f t="shared" si="44"/>
        <v>13000</v>
      </c>
    </row>
    <row r="92" spans="1:9" x14ac:dyDescent="0.25">
      <c r="A92" s="201">
        <v>3</v>
      </c>
      <c r="B92" s="202"/>
      <c r="C92" s="203"/>
      <c r="D92" s="31" t="s">
        <v>30</v>
      </c>
      <c r="E92" s="32">
        <f>E93</f>
        <v>246344.19</v>
      </c>
      <c r="F92" s="32">
        <f t="shared" ref="F92:I92" si="45">F93</f>
        <v>15380</v>
      </c>
      <c r="G92" s="78">
        <f t="shared" si="45"/>
        <v>2000</v>
      </c>
      <c r="H92" s="78">
        <f t="shared" si="45"/>
        <v>2000</v>
      </c>
      <c r="I92" s="32">
        <f t="shared" si="45"/>
        <v>2000</v>
      </c>
    </row>
    <row r="93" spans="1:9" x14ac:dyDescent="0.25">
      <c r="A93" s="207">
        <v>32</v>
      </c>
      <c r="B93" s="208"/>
      <c r="C93" s="209"/>
      <c r="D93" s="48" t="s">
        <v>32</v>
      </c>
      <c r="E93" s="50">
        <v>246344.19</v>
      </c>
      <c r="F93" s="50">
        <v>15380</v>
      </c>
      <c r="G93" s="51">
        <v>2000</v>
      </c>
      <c r="H93" s="61">
        <v>2000</v>
      </c>
      <c r="I93" s="61">
        <v>2000</v>
      </c>
    </row>
    <row r="94" spans="1:9" x14ac:dyDescent="0.25">
      <c r="A94" s="201">
        <v>4</v>
      </c>
      <c r="B94" s="202"/>
      <c r="C94" s="203"/>
      <c r="D94" s="31" t="s">
        <v>33</v>
      </c>
      <c r="E94" s="62">
        <f>E95</f>
        <v>15544.5</v>
      </c>
      <c r="F94" s="62">
        <f t="shared" ref="F94:I94" si="46">F95</f>
        <v>52300</v>
      </c>
      <c r="G94" s="62">
        <f t="shared" si="46"/>
        <v>90000</v>
      </c>
      <c r="H94" s="62">
        <f t="shared" si="46"/>
        <v>81000</v>
      </c>
      <c r="I94" s="62">
        <f t="shared" si="46"/>
        <v>11000</v>
      </c>
    </row>
    <row r="95" spans="1:9" x14ac:dyDescent="0.25">
      <c r="A95" s="207">
        <v>42</v>
      </c>
      <c r="B95" s="208"/>
      <c r="C95" s="209"/>
      <c r="D95" s="48" t="s">
        <v>68</v>
      </c>
      <c r="E95" s="50">
        <v>15544.5</v>
      </c>
      <c r="F95" s="50">
        <v>52300</v>
      </c>
      <c r="G95" s="43">
        <v>90000</v>
      </c>
      <c r="H95" s="43">
        <v>81000</v>
      </c>
      <c r="I95" s="43">
        <v>11000</v>
      </c>
    </row>
    <row r="96" spans="1:9" s="158" customFormat="1" ht="28.5" x14ac:dyDescent="0.25">
      <c r="A96" s="204" t="s">
        <v>142</v>
      </c>
      <c r="B96" s="205"/>
      <c r="C96" s="206"/>
      <c r="D96" s="31" t="s">
        <v>135</v>
      </c>
      <c r="E96" s="32">
        <f>E97</f>
        <v>29043.86</v>
      </c>
      <c r="F96" s="32">
        <f t="shared" ref="F96" si="47">F97</f>
        <v>127700</v>
      </c>
      <c r="G96" s="32">
        <f t="shared" ref="G96" si="48">G97</f>
        <v>211452.38</v>
      </c>
      <c r="H96" s="32">
        <f t="shared" ref="H96" si="49">H97</f>
        <v>212000</v>
      </c>
      <c r="I96" s="32">
        <f t="shared" ref="I96" si="50">I97</f>
        <v>0</v>
      </c>
    </row>
    <row r="97" spans="1:9" s="158" customFormat="1" x14ac:dyDescent="0.25">
      <c r="A97" s="226" t="s">
        <v>98</v>
      </c>
      <c r="B97" s="227"/>
      <c r="C97" s="228"/>
      <c r="D97" s="34" t="s">
        <v>37</v>
      </c>
      <c r="E97" s="35">
        <f>E98+E99</f>
        <v>29043.86</v>
      </c>
      <c r="F97" s="35">
        <f>F98+F99</f>
        <v>127700</v>
      </c>
      <c r="G97" s="35">
        <f>G98+G99</f>
        <v>211452.38</v>
      </c>
      <c r="H97" s="35">
        <f>H98+H99</f>
        <v>212000</v>
      </c>
      <c r="I97" s="35">
        <f>I98+I99</f>
        <v>0</v>
      </c>
    </row>
    <row r="98" spans="1:9" s="158" customFormat="1" x14ac:dyDescent="0.25">
      <c r="A98" s="207">
        <v>45</v>
      </c>
      <c r="B98" s="208"/>
      <c r="C98" s="209"/>
      <c r="D98" s="48" t="s">
        <v>119</v>
      </c>
      <c r="E98" s="156">
        <v>29043.86</v>
      </c>
      <c r="F98" s="156">
        <v>127700</v>
      </c>
      <c r="G98" s="157">
        <v>211452.38</v>
      </c>
      <c r="H98" s="157">
        <v>212000</v>
      </c>
      <c r="I98" s="157">
        <v>0</v>
      </c>
    </row>
    <row r="99" spans="1:9" x14ac:dyDescent="0.25">
      <c r="A99" s="74"/>
      <c r="B99" s="74"/>
      <c r="C99" s="74"/>
      <c r="D99" s="74"/>
      <c r="E99" s="75"/>
      <c r="F99" s="75"/>
      <c r="G99" s="75"/>
      <c r="H99" s="75"/>
      <c r="I99" s="75"/>
    </row>
    <row r="100" spans="1:9" ht="28.5" x14ac:dyDescent="0.25">
      <c r="A100" s="217" t="s">
        <v>120</v>
      </c>
      <c r="B100" s="217"/>
      <c r="C100" s="217"/>
      <c r="D100" s="77" t="s">
        <v>139</v>
      </c>
      <c r="E100" s="32">
        <f>E101</f>
        <v>0</v>
      </c>
      <c r="F100" s="32">
        <f t="shared" ref="F100:I100" si="51">F101</f>
        <v>0</v>
      </c>
      <c r="G100" s="32">
        <f t="shared" si="51"/>
        <v>10000</v>
      </c>
      <c r="H100" s="32">
        <f t="shared" si="51"/>
        <v>10000</v>
      </c>
      <c r="I100" s="32">
        <f t="shared" si="51"/>
        <v>10000</v>
      </c>
    </row>
    <row r="101" spans="1:9" ht="28.5" x14ac:dyDescent="0.25">
      <c r="A101" s="204" t="s">
        <v>140</v>
      </c>
      <c r="B101" s="205"/>
      <c r="C101" s="206"/>
      <c r="D101" s="77" t="s">
        <v>141</v>
      </c>
      <c r="E101" s="32">
        <f>E102</f>
        <v>0</v>
      </c>
      <c r="F101" s="32">
        <f t="shared" ref="F101:I101" si="52">F102</f>
        <v>0</v>
      </c>
      <c r="G101" s="32">
        <f t="shared" si="52"/>
        <v>10000</v>
      </c>
      <c r="H101" s="32">
        <f t="shared" si="52"/>
        <v>10000</v>
      </c>
      <c r="I101" s="32">
        <f t="shared" si="52"/>
        <v>10000</v>
      </c>
    </row>
    <row r="102" spans="1:9" x14ac:dyDescent="0.25">
      <c r="A102" s="226" t="s">
        <v>98</v>
      </c>
      <c r="B102" s="227"/>
      <c r="C102" s="228"/>
      <c r="D102" s="34" t="s">
        <v>37</v>
      </c>
      <c r="E102" s="35">
        <f>E103</f>
        <v>0</v>
      </c>
      <c r="F102" s="35">
        <f t="shared" ref="F102:I103" si="53">F103</f>
        <v>0</v>
      </c>
      <c r="G102" s="35">
        <f t="shared" si="53"/>
        <v>10000</v>
      </c>
      <c r="H102" s="35">
        <f t="shared" si="53"/>
        <v>10000</v>
      </c>
      <c r="I102" s="35">
        <f t="shared" si="53"/>
        <v>10000</v>
      </c>
    </row>
    <row r="103" spans="1:9" x14ac:dyDescent="0.25">
      <c r="A103" s="201">
        <v>3</v>
      </c>
      <c r="B103" s="202"/>
      <c r="C103" s="203"/>
      <c r="D103" s="31" t="s">
        <v>30</v>
      </c>
      <c r="E103" s="32">
        <f>E104</f>
        <v>0</v>
      </c>
      <c r="F103" s="32">
        <f t="shared" si="53"/>
        <v>0</v>
      </c>
      <c r="G103" s="78">
        <f t="shared" si="53"/>
        <v>10000</v>
      </c>
      <c r="H103" s="78">
        <f t="shared" si="53"/>
        <v>10000</v>
      </c>
      <c r="I103" s="32">
        <f t="shared" si="53"/>
        <v>10000</v>
      </c>
    </row>
    <row r="104" spans="1:9" x14ac:dyDescent="0.25">
      <c r="A104" s="207">
        <v>32</v>
      </c>
      <c r="B104" s="208"/>
      <c r="C104" s="209"/>
      <c r="D104" s="48" t="s">
        <v>32</v>
      </c>
      <c r="E104" s="50">
        <v>0</v>
      </c>
      <c r="F104" s="50">
        <v>0</v>
      </c>
      <c r="G104" s="51">
        <v>10000</v>
      </c>
      <c r="H104" s="51">
        <v>10000</v>
      </c>
      <c r="I104" s="52">
        <v>10000</v>
      </c>
    </row>
    <row r="105" spans="1:9" x14ac:dyDescent="0.25">
      <c r="A105" s="74"/>
      <c r="B105" s="74"/>
      <c r="C105" s="74"/>
      <c r="D105" s="74"/>
      <c r="E105" s="74"/>
      <c r="F105" s="74"/>
      <c r="G105" s="82"/>
      <c r="H105" s="82"/>
      <c r="I105" s="82"/>
    </row>
    <row r="106" spans="1:9" x14ac:dyDescent="0.25">
      <c r="A106" s="74"/>
      <c r="B106" s="74"/>
      <c r="C106" s="74"/>
      <c r="D106" s="74"/>
      <c r="E106" s="74"/>
      <c r="F106" s="74"/>
      <c r="G106" s="82"/>
      <c r="H106" s="82"/>
      <c r="I106" s="82"/>
    </row>
    <row r="107" spans="1:9" x14ac:dyDescent="0.25">
      <c r="A107" s="74"/>
      <c r="B107" s="74"/>
      <c r="C107" s="74"/>
      <c r="D107" s="74"/>
      <c r="E107" s="74"/>
      <c r="F107" s="74"/>
      <c r="G107" s="82"/>
      <c r="H107" s="218" t="s">
        <v>148</v>
      </c>
      <c r="I107" s="218"/>
    </row>
    <row r="108" spans="1:9" x14ac:dyDescent="0.25">
      <c r="A108" s="74"/>
      <c r="B108" s="74"/>
      <c r="C108" s="74"/>
      <c r="D108" s="74"/>
      <c r="E108" s="74"/>
      <c r="F108" s="74"/>
      <c r="G108" s="82"/>
      <c r="H108" s="219" t="s">
        <v>149</v>
      </c>
      <c r="I108" s="219"/>
    </row>
  </sheetData>
  <mergeCells count="87">
    <mergeCell ref="A8:D8"/>
    <mergeCell ref="A90:C90"/>
    <mergeCell ref="A101:C101"/>
    <mergeCell ref="A96:C96"/>
    <mergeCell ref="A97:C97"/>
    <mergeCell ref="A98:C98"/>
    <mergeCell ref="A21:C21"/>
    <mergeCell ref="A22:C22"/>
    <mergeCell ref="A84:C84"/>
    <mergeCell ref="A85:C85"/>
    <mergeCell ref="A86:C86"/>
    <mergeCell ref="A87:C87"/>
    <mergeCell ref="A78:C78"/>
    <mergeCell ref="A79:C79"/>
    <mergeCell ref="A80:C80"/>
    <mergeCell ref="A82:C82"/>
    <mergeCell ref="A104:C104"/>
    <mergeCell ref="H107:I107"/>
    <mergeCell ref="H108:I108"/>
    <mergeCell ref="A24:C24"/>
    <mergeCell ref="A25:C25"/>
    <mergeCell ref="A95:C95"/>
    <mergeCell ref="A100:C100"/>
    <mergeCell ref="A102:C102"/>
    <mergeCell ref="A103:C103"/>
    <mergeCell ref="A89:C89"/>
    <mergeCell ref="A91:C91"/>
    <mergeCell ref="A92:C92"/>
    <mergeCell ref="A93:C93"/>
    <mergeCell ref="A94:C94"/>
    <mergeCell ref="A83:C83"/>
    <mergeCell ref="A81:C81"/>
    <mergeCell ref="A72:C72"/>
    <mergeCell ref="A73:C73"/>
    <mergeCell ref="A74:C74"/>
    <mergeCell ref="A75:C75"/>
    <mergeCell ref="A77:C77"/>
    <mergeCell ref="A67:C67"/>
    <mergeCell ref="A68:C68"/>
    <mergeCell ref="A69:C69"/>
    <mergeCell ref="A70:C70"/>
    <mergeCell ref="A71:C71"/>
    <mergeCell ref="A62:C62"/>
    <mergeCell ref="A63:C63"/>
    <mergeCell ref="A64:C64"/>
    <mergeCell ref="A65:C65"/>
    <mergeCell ref="A66:C66"/>
    <mergeCell ref="A56:C56"/>
    <mergeCell ref="A57:C57"/>
    <mergeCell ref="A58:C58"/>
    <mergeCell ref="A60:C60"/>
    <mergeCell ref="A61:C61"/>
    <mergeCell ref="A46:C46"/>
    <mergeCell ref="A47:C47"/>
    <mergeCell ref="A50:C50"/>
    <mergeCell ref="A51:C51"/>
    <mergeCell ref="A52:C52"/>
    <mergeCell ref="A40:C40"/>
    <mergeCell ref="A41:C41"/>
    <mergeCell ref="A43:C43"/>
    <mergeCell ref="A44:C44"/>
    <mergeCell ref="A45:C45"/>
    <mergeCell ref="A33:C33"/>
    <mergeCell ref="A34:C34"/>
    <mergeCell ref="A35:C35"/>
    <mergeCell ref="A38:C38"/>
    <mergeCell ref="A39:C39"/>
    <mergeCell ref="A19:C19"/>
    <mergeCell ref="A27:C27"/>
    <mergeCell ref="A28:C28"/>
    <mergeCell ref="A29:C29"/>
    <mergeCell ref="A30:C30"/>
    <mergeCell ref="A14:D14"/>
    <mergeCell ref="A15:D15"/>
    <mergeCell ref="A16:D16"/>
    <mergeCell ref="A17:D17"/>
    <mergeCell ref="A18:C18"/>
    <mergeCell ref="A9:D9"/>
    <mergeCell ref="A10:D10"/>
    <mergeCell ref="A11:D11"/>
    <mergeCell ref="A12:D12"/>
    <mergeCell ref="A13:D13"/>
    <mergeCell ref="A4:D4"/>
    <mergeCell ref="A5:D5"/>
    <mergeCell ref="A6:D6"/>
    <mergeCell ref="A7:D7"/>
    <mergeCell ref="A2:I2"/>
  </mergeCells>
  <pageMargins left="0.7" right="0.7" top="0.75" bottom="0.75" header="0.3" footer="0.3"/>
  <pageSetup paperSize="9" scale="82" orientation="landscape" r:id="rId1"/>
  <ignoredErrors>
    <ignoredError sqref="E91:I91 E79:I79 E19:I19" formula="1"/>
    <ignoredError sqref="A37 A42 A49 A26 A55 A63 A6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 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 '!Podrucje_ispisa</vt:lpstr>
      <vt:lpstr>'Posebni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2024-11-14T10:19:37Z</dcterms:modified>
</cp:coreProperties>
</file>