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BE74721-FBE6-41A1-81C3-8FADF2E7E56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 " sheetId="7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financiranja'!$A$1:$E$30</definedName>
    <definedName name="_xlnm.Print_Area" localSheetId="1">' Račun prihoda i rashoda'!$A$1:$E$85</definedName>
    <definedName name="_xlnm.Print_Area" localSheetId="0">' Sažetak '!$A$1:$H$42</definedName>
    <definedName name="_xlnm.Print_Area" localSheetId="3">'Posebni dio'!$A$1:$G$3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7" l="1"/>
  <c r="F31" i="7"/>
  <c r="F32" i="7" s="1"/>
  <c r="G31" i="7" l="1"/>
  <c r="E42" i="4"/>
  <c r="E56" i="4"/>
  <c r="C42" i="4"/>
  <c r="E54" i="4" l="1"/>
  <c r="E50" i="4"/>
  <c r="E48" i="4" s="1"/>
  <c r="E46" i="4" s="1"/>
  <c r="E30" i="4"/>
  <c r="E24" i="4"/>
  <c r="E18" i="4"/>
  <c r="E16" i="4"/>
  <c r="E9" i="4"/>
  <c r="E8" i="4"/>
  <c r="H13" i="7"/>
  <c r="H10" i="7"/>
  <c r="H16" i="7" s="1"/>
  <c r="G40" i="7"/>
  <c r="E72" i="4"/>
  <c r="D35" i="4"/>
  <c r="D34" i="4" s="1"/>
  <c r="E34" i="4"/>
  <c r="C34" i="4"/>
  <c r="E41" i="4" l="1"/>
  <c r="G35" i="6"/>
  <c r="E35" i="6"/>
  <c r="F82" i="6"/>
  <c r="F81" i="6" s="1"/>
  <c r="F80" i="6" s="1"/>
  <c r="G81" i="6"/>
  <c r="G8" i="6" s="1"/>
  <c r="E81" i="6"/>
  <c r="E80" i="6" s="1"/>
  <c r="G48" i="6"/>
  <c r="G47" i="6" s="1"/>
  <c r="E48" i="6"/>
  <c r="E47" i="6" s="1"/>
  <c r="E13" i="6" s="1"/>
  <c r="F51" i="6"/>
  <c r="G38" i="6"/>
  <c r="E38" i="6"/>
  <c r="F39" i="6"/>
  <c r="F37" i="6"/>
  <c r="G20" i="6"/>
  <c r="E20" i="6"/>
  <c r="F24" i="6"/>
  <c r="E62" i="4"/>
  <c r="C62" i="4"/>
  <c r="D65" i="4"/>
  <c r="D64" i="4"/>
  <c r="D45" i="4"/>
  <c r="C50" i="4"/>
  <c r="D53" i="4"/>
  <c r="C24" i="4"/>
  <c r="D28" i="4"/>
  <c r="D19" i="4"/>
  <c r="D18" i="4" s="1"/>
  <c r="C18" i="4"/>
  <c r="E78" i="6"/>
  <c r="E77" i="6" s="1"/>
  <c r="E75" i="6"/>
  <c r="E73" i="6"/>
  <c r="E66" i="6"/>
  <c r="E64" i="6"/>
  <c r="E58" i="6"/>
  <c r="E57" i="6" s="1"/>
  <c r="E15" i="6" s="1"/>
  <c r="E55" i="6"/>
  <c r="E53" i="6"/>
  <c r="E52" i="6" s="1"/>
  <c r="E14" i="6" s="1"/>
  <c r="E45" i="6"/>
  <c r="E42" i="6"/>
  <c r="E41" i="6" s="1"/>
  <c r="E12" i="6" s="1"/>
  <c r="E31" i="6"/>
  <c r="E30" i="6" s="1"/>
  <c r="E10" i="6" s="1"/>
  <c r="E26" i="6"/>
  <c r="C84" i="4"/>
  <c r="C83" i="4" s="1"/>
  <c r="C76" i="4"/>
  <c r="C74" i="4"/>
  <c r="C70" i="4"/>
  <c r="C68" i="4"/>
  <c r="C66" i="4"/>
  <c r="C56" i="4"/>
  <c r="C54" i="4"/>
  <c r="C48" i="4"/>
  <c r="C46" i="4"/>
  <c r="C30" i="4"/>
  <c r="C16" i="4"/>
  <c r="C9" i="4"/>
  <c r="G66" i="6"/>
  <c r="G31" i="6"/>
  <c r="C61" i="4" l="1"/>
  <c r="G34" i="6"/>
  <c r="G80" i="6"/>
  <c r="C23" i="4"/>
  <c r="C41" i="4"/>
  <c r="E72" i="6"/>
  <c r="E6" i="6" s="1"/>
  <c r="E8" i="6"/>
  <c r="F8" i="6"/>
  <c r="E34" i="6"/>
  <c r="E11" i="6" s="1"/>
  <c r="E19" i="6"/>
  <c r="E9" i="6" s="1"/>
  <c r="E63" i="6"/>
  <c r="E62" i="6" s="1"/>
  <c r="E61" i="6" s="1"/>
  <c r="C8" i="4"/>
  <c r="G78" i="6"/>
  <c r="F79" i="6"/>
  <c r="F78" i="6" s="1"/>
  <c r="F76" i="6"/>
  <c r="F74" i="6"/>
  <c r="F68" i="6"/>
  <c r="F67" i="6"/>
  <c r="F65" i="6"/>
  <c r="F59" i="6"/>
  <c r="F56" i="6"/>
  <c r="F54" i="6"/>
  <c r="F50" i="6"/>
  <c r="F49" i="6"/>
  <c r="F46" i="6"/>
  <c r="F44" i="6"/>
  <c r="F43" i="6"/>
  <c r="F40" i="6"/>
  <c r="F38" i="6" s="1"/>
  <c r="F36" i="6"/>
  <c r="F35" i="6" s="1"/>
  <c r="F33" i="6"/>
  <c r="F32" i="6"/>
  <c r="F29" i="6"/>
  <c r="F28" i="6"/>
  <c r="F27" i="6"/>
  <c r="F25" i="6"/>
  <c r="F23" i="6"/>
  <c r="F22" i="6"/>
  <c r="F21" i="6"/>
  <c r="D30" i="5"/>
  <c r="D28" i="5"/>
  <c r="D26" i="5"/>
  <c r="D22" i="5"/>
  <c r="D12" i="5"/>
  <c r="D9" i="5"/>
  <c r="D85" i="4"/>
  <c r="D77" i="4"/>
  <c r="D75" i="4"/>
  <c r="D73" i="4"/>
  <c r="D72" i="4"/>
  <c r="D71" i="4"/>
  <c r="D69" i="4"/>
  <c r="D67" i="4"/>
  <c r="D63" i="4"/>
  <c r="D62" i="4" s="1"/>
  <c r="D57" i="4"/>
  <c r="D56" i="4" s="1"/>
  <c r="D55" i="4"/>
  <c r="D54" i="4" s="1"/>
  <c r="D52" i="4"/>
  <c r="D51" i="4"/>
  <c r="D49" i="4"/>
  <c r="D48" i="4" s="1"/>
  <c r="D47" i="4"/>
  <c r="D46" i="4" s="1"/>
  <c r="D44" i="4"/>
  <c r="D43" i="4"/>
  <c r="D33" i="4"/>
  <c r="D32" i="4"/>
  <c r="D31" i="4"/>
  <c r="D29" i="4"/>
  <c r="D27" i="4"/>
  <c r="D26" i="4"/>
  <c r="D25" i="4"/>
  <c r="D17" i="4"/>
  <c r="D11" i="4"/>
  <c r="D12" i="4"/>
  <c r="D13" i="4"/>
  <c r="D14" i="4"/>
  <c r="D15" i="4"/>
  <c r="D10" i="4"/>
  <c r="G41" i="7"/>
  <c r="G39" i="7"/>
  <c r="D42" i="4" l="1"/>
  <c r="D50" i="4"/>
  <c r="D41" i="4" s="1"/>
  <c r="F34" i="6"/>
  <c r="E71" i="6"/>
  <c r="E70" i="6" s="1"/>
  <c r="F48" i="6"/>
  <c r="F47" i="6" s="1"/>
  <c r="F20" i="6"/>
  <c r="E18" i="6"/>
  <c r="E17" i="6" s="1"/>
  <c r="E7" i="6"/>
  <c r="E16" i="6" s="1"/>
  <c r="D24" i="4"/>
  <c r="F66" i="6"/>
  <c r="F31" i="6"/>
  <c r="H42" i="7"/>
  <c r="G42" i="7" s="1"/>
  <c r="F75" i="6" l="1"/>
  <c r="G75" i="6"/>
  <c r="D70" i="4"/>
  <c r="E70" i="4"/>
  <c r="G77" i="6" l="1"/>
  <c r="F77" i="6"/>
  <c r="G11" i="7" l="1"/>
  <c r="D25" i="5" l="1"/>
  <c r="E25" i="5"/>
  <c r="C25" i="5"/>
  <c r="G73" i="6"/>
  <c r="G72" i="6" s="1"/>
  <c r="G6" i="6" s="1"/>
  <c r="F73" i="6"/>
  <c r="G64" i="6"/>
  <c r="G63" i="6" s="1"/>
  <c r="F64" i="6"/>
  <c r="F63" i="6" s="1"/>
  <c r="G58" i="6"/>
  <c r="G57" i="6" s="1"/>
  <c r="G15" i="6" s="1"/>
  <c r="F58" i="6"/>
  <c r="F57" i="6" s="1"/>
  <c r="F15" i="6" s="1"/>
  <c r="G55" i="6"/>
  <c r="F55" i="6"/>
  <c r="G53" i="6"/>
  <c r="F53" i="6"/>
  <c r="G45" i="6"/>
  <c r="F45" i="6"/>
  <c r="G42" i="6"/>
  <c r="F42" i="6"/>
  <c r="G30" i="6"/>
  <c r="G10" i="6" s="1"/>
  <c r="F30" i="6"/>
  <c r="F10" i="6" s="1"/>
  <c r="G26" i="6"/>
  <c r="F26" i="6"/>
  <c r="F19" i="6" s="1"/>
  <c r="C21" i="5"/>
  <c r="C20" i="5" s="1"/>
  <c r="E21" i="5"/>
  <c r="E20" i="5" s="1"/>
  <c r="D21" i="5"/>
  <c r="D20" i="5" s="1"/>
  <c r="E29" i="5"/>
  <c r="D29" i="5"/>
  <c r="C29" i="5"/>
  <c r="E27" i="5"/>
  <c r="D27" i="5"/>
  <c r="C27" i="5"/>
  <c r="E8" i="5"/>
  <c r="H22" i="7" s="1"/>
  <c r="G22" i="7" s="1"/>
  <c r="D8" i="5"/>
  <c r="C8" i="5"/>
  <c r="E11" i="5"/>
  <c r="H23" i="7" s="1"/>
  <c r="G23" i="7" s="1"/>
  <c r="D11" i="5"/>
  <c r="C11" i="5"/>
  <c r="E84" i="4"/>
  <c r="E83" i="4" s="1"/>
  <c r="D84" i="4"/>
  <c r="D83" i="4" s="1"/>
  <c r="E76" i="4"/>
  <c r="D76" i="4"/>
  <c r="E74" i="4"/>
  <c r="D74" i="4"/>
  <c r="E68" i="4"/>
  <c r="D68" i="4"/>
  <c r="E66" i="4"/>
  <c r="D66" i="4"/>
  <c r="D30" i="4"/>
  <c r="D23" i="4" s="1"/>
  <c r="G14" i="7"/>
  <c r="D16" i="4"/>
  <c r="D9" i="4"/>
  <c r="D61" i="4" l="1"/>
  <c r="E61" i="4"/>
  <c r="G15" i="7"/>
  <c r="E23" i="4"/>
  <c r="D8" i="4"/>
  <c r="G52" i="6"/>
  <c r="G14" i="6" s="1"/>
  <c r="F13" i="6"/>
  <c r="G13" i="7"/>
  <c r="G12" i="7"/>
  <c r="G10" i="7" s="1"/>
  <c r="G24" i="7"/>
  <c r="G41" i="6"/>
  <c r="G12" i="6" s="1"/>
  <c r="H24" i="7"/>
  <c r="H25" i="7" s="1"/>
  <c r="H32" i="7" s="1"/>
  <c r="F11" i="6"/>
  <c r="F52" i="6"/>
  <c r="F14" i="6" s="1"/>
  <c r="F41" i="6"/>
  <c r="F12" i="6" s="1"/>
  <c r="G13" i="6"/>
  <c r="F72" i="6"/>
  <c r="F6" i="6" s="1"/>
  <c r="G11" i="6"/>
  <c r="G19" i="6"/>
  <c r="F62" i="6"/>
  <c r="F61" i="6" s="1"/>
  <c r="G7" i="6"/>
  <c r="C24" i="5"/>
  <c r="D24" i="5"/>
  <c r="E24" i="5"/>
  <c r="G18" i="6" l="1"/>
  <c r="G17" i="6" s="1"/>
  <c r="F18" i="6"/>
  <c r="F17" i="6" s="1"/>
  <c r="G16" i="7"/>
  <c r="G25" i="7" s="1"/>
  <c r="G32" i="7"/>
  <c r="G71" i="6"/>
  <c r="G70" i="6" s="1"/>
  <c r="F71" i="6"/>
  <c r="F70" i="6" s="1"/>
  <c r="F9" i="6"/>
  <c r="G9" i="6"/>
  <c r="G16" i="6" s="1"/>
  <c r="G62" i="6"/>
  <c r="G61" i="6" s="1"/>
  <c r="F7" i="6"/>
  <c r="F16" i="6" l="1"/>
  <c r="G33" i="7"/>
</calcChain>
</file>

<file path=xl/sharedStrings.xml><?xml version="1.0" encoding="utf-8"?>
<sst xmlns="http://schemas.openxmlformats.org/spreadsheetml/2006/main" count="262" uniqueCount="140">
  <si>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</si>
  <si>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</si>
  <si>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</si>
  <si>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</si>
  <si>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</si>
  <si>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</si>
  <si>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</si>
  <si>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</si>
  <si>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</si>
  <si>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</si>
  <si>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</si>
  <si>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</si>
  <si>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</si>
  <si>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</si>
  <si>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</si>
  <si>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</si>
  <si>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</si>
  <si>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</si>
  <si>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</si>
  <si>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</si>
  <si>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</si>
  <si>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</si>
  <si>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</si>
  <si>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</si>
  <si>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</si>
  <si>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</si>
  <si>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</si>
  <si>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</si>
  <si>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</si>
  <si>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</si>
  <si>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</si>
  <si>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</si>
  <si>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</si>
  <si>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</si>
  <si>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</si>
  <si>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</si>
  <si>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</si>
  <si>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</si>
  <si>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</si>
  <si>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</si>
  <si>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</si>
  <si>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</si>
  <si>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</si>
  <si>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</si>
  <si>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</si>
  <si>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</si>
  <si>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</si>
  <si>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</si>
  <si>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</si>
  <si>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</si>
  <si>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</si>
  <si>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</si>
  <si>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</si>
  <si>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PLAN 
2025.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</si>
  <si>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</si>
  <si>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</si>
  <si>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</si>
  <si>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</si>
  <si>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</si>
  <si>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Financijski rashodi</t>
  </si>
  <si>
    <t>Ostali rashodi</t>
  </si>
  <si>
    <t>Rashodi za nabavu proizvedene dugotrajne imovine</t>
  </si>
  <si>
    <t>Rashodi za dodatna ulaganja na nefinancijskoj imovini</t>
  </si>
  <si>
    <t>Vlastiti izvori</t>
  </si>
  <si>
    <t>Rezultat poslovanja</t>
  </si>
  <si>
    <t>07</t>
  </si>
  <si>
    <t>Zdravstvo</t>
  </si>
  <si>
    <t>076</t>
  </si>
  <si>
    <t>Poslovi i usluge zdravstva koji nisu drugdje svrstani</t>
  </si>
  <si>
    <t>Decentralizacija</t>
  </si>
  <si>
    <t xml:space="preserve">Namjenski primici  </t>
  </si>
  <si>
    <t xml:space="preserve"> 40711 SPECIJALNA BOLNICA ZA MEDICINSKU REHABILITACIJU KRAPINSKE TOPLICE</t>
  </si>
  <si>
    <t>Plan za 2025.</t>
  </si>
  <si>
    <t>Izvor 1.1 Opći prihodi i primici</t>
  </si>
  <si>
    <t>Izvor 1.3 Decentralizacija</t>
  </si>
  <si>
    <t>Izvor 3.1 Vlastiti prihodi</t>
  </si>
  <si>
    <t>Izvor 4.3 Posebne namjene</t>
  </si>
  <si>
    <t>Izvor 5.2 Ministarstvo</t>
  </si>
  <si>
    <t>Izvor 5.6 HZZO</t>
  </si>
  <si>
    <t>Izvor 5.7 Ministarstvo prijenos EU</t>
  </si>
  <si>
    <t>Izvor 6.2 Donacija</t>
  </si>
  <si>
    <t>Izvor 7.1 Prihodi od prodaje nefinancijske imovine</t>
  </si>
  <si>
    <t>SVEUKUPNO</t>
  </si>
  <si>
    <t>PROGRAM 1003</t>
  </si>
  <si>
    <t>Program - ZDRAVSTVENA ZAŠTITA - REDOVNA DJELATNOST</t>
  </si>
  <si>
    <t>Naziv aktivnosti - Redovni poslovi zdravstvene zaštite</t>
  </si>
  <si>
    <t>1.1.</t>
  </si>
  <si>
    <t>3.1.1</t>
  </si>
  <si>
    <t>4.3.1</t>
  </si>
  <si>
    <t>Posebne namjene</t>
  </si>
  <si>
    <t>5.2.1</t>
  </si>
  <si>
    <t>Ministarstvo</t>
  </si>
  <si>
    <t>5.6.1</t>
  </si>
  <si>
    <t>HZZO</t>
  </si>
  <si>
    <t>5.7.1</t>
  </si>
  <si>
    <t>Ministarstvo prijenos EU</t>
  </si>
  <si>
    <t>Donacija</t>
  </si>
  <si>
    <t>7.1.1</t>
  </si>
  <si>
    <t>PROGRAM 1000</t>
  </si>
  <si>
    <t>NAZIV PROGRAMA - ZDRAVSTVENA ZAŠTITA - ZAKONSKI STANDARD</t>
  </si>
  <si>
    <t>1.3.</t>
  </si>
  <si>
    <t>PROGRAM 1001</t>
  </si>
  <si>
    <t>NAZIV PROGRAMA - ZDRAVSTVENA ZAŠTITA - IZNAD STANDARDA</t>
  </si>
  <si>
    <t>Dodatna ulaganja na građevinskim objektima</t>
  </si>
  <si>
    <t>UKUPNO PRIMICI</t>
  </si>
  <si>
    <t xml:space="preserve"> Opći prihodi i primici</t>
  </si>
  <si>
    <t xml:space="preserve"> Decentralizacija</t>
  </si>
  <si>
    <t xml:space="preserve"> Vlastiti prihodi</t>
  </si>
  <si>
    <t xml:space="preserve"> Posebne namjene </t>
  </si>
  <si>
    <t xml:space="preserve"> Ministarstvo</t>
  </si>
  <si>
    <t xml:space="preserve"> HZZO</t>
  </si>
  <si>
    <t xml:space="preserve"> Ministarstvo - prijenos EU</t>
  </si>
  <si>
    <t xml:space="preserve"> Donacije</t>
  </si>
  <si>
    <t>Donacije</t>
  </si>
  <si>
    <t xml:space="preserve"> Prihodi od prodaje nefinancijske imovine</t>
  </si>
  <si>
    <t>Naziv projekta - Izgradnja, investicije, ulaganje i opremanje zdravstvenih ustanova</t>
  </si>
  <si>
    <t>Kapitalni projekt K100001</t>
  </si>
  <si>
    <t>Aktivnost A100301</t>
  </si>
  <si>
    <t>Naziv projekta - Tekuće poslovanje zdravstvenih ustanova - iznad standarda</t>
  </si>
  <si>
    <t>Kapitalni projekt K100101</t>
  </si>
  <si>
    <t xml:space="preserve"> </t>
  </si>
  <si>
    <t>6.2.1</t>
  </si>
  <si>
    <t>POVEĆANJE/SMANJENJE</t>
  </si>
  <si>
    <t>Povećanje/Smanjenje</t>
  </si>
  <si>
    <t>DRUGA IZMJENA PLANA 2025.</t>
  </si>
  <si>
    <t>Druga izmjena plana za 2025.</t>
  </si>
  <si>
    <t>Pomoći dane u inozemstvo i unutar općeg proračuna</t>
  </si>
  <si>
    <t xml:space="preserve"> Ministarstvo EU</t>
  </si>
  <si>
    <t>Pomoći dane u inozemstvo i unutar istog proračuna</t>
  </si>
  <si>
    <t>Tekući projekt T100101</t>
  </si>
  <si>
    <t>Kapitalni projekt K100104</t>
  </si>
  <si>
    <t>Naziv projekta - Obnova zdravstvenih ustanova od potresa</t>
  </si>
  <si>
    <t>1.4.</t>
  </si>
  <si>
    <t>Decentralizacija-prenamjena-potres</t>
  </si>
  <si>
    <t>Izvor 1.4 Decentralizacija-prenamjena-potres</t>
  </si>
  <si>
    <t xml:space="preserve"> Decentralizacija-prenamjena-potres</t>
  </si>
  <si>
    <t xml:space="preserve"> Ostali prihodi za posebne namjene</t>
  </si>
  <si>
    <t>DRUGA IZMJENA FINANCIJSKOG PLANA SPECIJALNE BOLNICE ZA MEDICINSKU REHABILITACIJU KRAPINSKE TOPLICE 
ZA GODINU 2025.</t>
  </si>
  <si>
    <t>Predsjednica Upravnog vijeća:</t>
  </si>
  <si>
    <t>Vlatka Mlakar, dipl.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</si>
</sst>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08">
    <xf numFmtId="0" fontId="0" fillId="0" borderId="0" xfId="0"/>
    <xf numFmtId="0" fontId="7" fillId="0" borderId="0" xfId="3" applyFont="1" applyAlignment="1">
      <alignment horizontal="center" vertical="center" wrapText="1"/>
    </xf>
    <xf numFmtId="0" fontId="5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2" fillId="0" borderId="0" xfId="3" applyFont="1"/>
    <xf numFmtId="0" fontId="6" fillId="0" borderId="0" xfId="3" applyFont="1" applyAlignment="1">
      <alignment vertical="center" wrapText="1"/>
    </xf>
    <xf numFmtId="0" fontId="5" fillId="0" borderId="4" xfId="3" applyFont="1" applyBorder="1"/>
    <xf numFmtId="0" fontId="5" fillId="0" borderId="4" xfId="3" applyFont="1" applyBorder="1" applyAlignment="1">
      <alignment horizontal="center"/>
    </xf>
    <xf numFmtId="0" fontId="6" fillId="0" borderId="0" xfId="3" applyFont="1" applyAlignment="1">
      <alignment horizontal="center" vertical="center" wrapText="1"/>
    </xf>
    <xf numFmtId="4" fontId="5" fillId="0" borderId="4" xfId="3" applyNumberFormat="1" applyFont="1" applyBorder="1" applyAlignment="1">
      <alignment horizontal="right"/>
    </xf>
    <xf numFmtId="4" fontId="10" fillId="0" borderId="4" xfId="3" applyNumberFormat="1" applyFont="1" applyBorder="1" applyAlignment="1">
      <alignment horizontal="right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5" fillId="0" borderId="0" xfId="4" applyFont="1"/>
    <xf numFmtId="0" fontId="6" fillId="0" borderId="0" xfId="5" applyFont="1" applyAlignment="1">
      <alignment horizontal="center" vertical="center" wrapText="1"/>
    </xf>
    <xf numFmtId="0" fontId="5" fillId="0" borderId="0" xfId="5" applyFont="1"/>
    <xf numFmtId="4" fontId="5" fillId="0" borderId="0" xfId="4" applyNumberFormat="1" applyFont="1"/>
    <xf numFmtId="4" fontId="10" fillId="0" borderId="1" xfId="5" applyNumberFormat="1" applyFont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right"/>
    </xf>
    <xf numFmtId="49" fontId="17" fillId="3" borderId="2" xfId="0" applyNumberFormat="1" applyFont="1" applyFill="1" applyBorder="1" applyAlignment="1">
      <alignment horizontal="left" vertical="center" wrapText="1"/>
    </xf>
    <xf numFmtId="0" fontId="18" fillId="3" borderId="4" xfId="0" quotePrefix="1" applyFont="1" applyFill="1" applyBorder="1" applyAlignment="1">
      <alignment horizontal="left" vertical="center"/>
    </xf>
    <xf numFmtId="4" fontId="17" fillId="3" borderId="4" xfId="0" applyNumberFormat="1" applyFont="1" applyFill="1" applyBorder="1" applyAlignment="1">
      <alignment horizontal="right"/>
    </xf>
    <xf numFmtId="4" fontId="17" fillId="3" borderId="2" xfId="0" applyNumberFormat="1" applyFont="1" applyFill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/>
    </xf>
    <xf numFmtId="0" fontId="17" fillId="3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/>
    </xf>
    <xf numFmtId="4" fontId="14" fillId="0" borderId="5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/>
    </xf>
    <xf numFmtId="0" fontId="16" fillId="2" borderId="4" xfId="0" quotePrefix="1" applyFont="1" applyFill="1" applyBorder="1" applyAlignment="1">
      <alignment horizontal="left" vertical="center"/>
    </xf>
    <xf numFmtId="4" fontId="16" fillId="0" borderId="4" xfId="0" quotePrefix="1" applyNumberFormat="1" applyFont="1" applyBorder="1" applyAlignment="1">
      <alignment vertical="center"/>
    </xf>
    <xf numFmtId="0" fontId="16" fillId="2" borderId="5" xfId="0" quotePrefix="1" applyFont="1" applyFill="1" applyBorder="1" applyAlignment="1">
      <alignment horizontal="left" vertical="center" wrapText="1"/>
    </xf>
    <xf numFmtId="4" fontId="13" fillId="2" borderId="2" xfId="0" applyNumberFormat="1" applyFont="1" applyFill="1" applyBorder="1"/>
    <xf numFmtId="4" fontId="13" fillId="0" borderId="4" xfId="0" applyNumberFormat="1" applyFont="1" applyBorder="1"/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/>
    <xf numFmtId="4" fontId="13" fillId="0" borderId="4" xfId="0" applyNumberFormat="1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5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wrapText="1"/>
    </xf>
    <xf numFmtId="4" fontId="14" fillId="0" borderId="4" xfId="0" applyNumberFormat="1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4" fontId="5" fillId="0" borderId="3" xfId="0" applyNumberFormat="1" applyFont="1" applyBorder="1"/>
    <xf numFmtId="0" fontId="13" fillId="2" borderId="4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vertical="center" wrapText="1"/>
    </xf>
    <xf numFmtId="3" fontId="5" fillId="0" borderId="0" xfId="0" applyNumberFormat="1" applyFont="1"/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left" vertical="center" wrapText="1"/>
    </xf>
    <xf numFmtId="4" fontId="15" fillId="2" borderId="4" xfId="3" applyNumberFormat="1" applyFont="1" applyFill="1" applyBorder="1" applyAlignment="1">
      <alignment horizontal="right" vertical="center" wrapText="1"/>
    </xf>
    <xf numFmtId="4" fontId="14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applyFont="1" applyFill="1" applyBorder="1" applyAlignment="1">
      <alignment horizontal="left"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0" fontId="18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4" fontId="13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horizontal="right"/>
    </xf>
    <xf numFmtId="4" fontId="14" fillId="2" borderId="5" xfId="0" applyNumberFormat="1" applyFont="1" applyFill="1" applyBorder="1" applyAlignment="1">
      <alignment horizontal="right"/>
    </xf>
    <xf numFmtId="0" fontId="18" fillId="2" borderId="4" xfId="3" applyFont="1" applyFill="1" applyBorder="1" applyAlignment="1">
      <alignment horizontal="left" vertical="center" wrapText="1" indent="1"/>
    </xf>
    <xf numFmtId="0" fontId="16" fillId="2" borderId="4" xfId="3" quotePrefix="1" applyFont="1" applyFill="1" applyBorder="1" applyAlignment="1">
      <alignment horizontal="left" vertical="center" indent="2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 wrapText="1"/>
    </xf>
    <xf numFmtId="4" fontId="14" fillId="2" borderId="4" xfId="0" applyNumberFormat="1" applyFont="1" applyFill="1" applyBorder="1" applyAlignment="1">
      <alignment horizontal="right" vertical="center"/>
    </xf>
    <xf numFmtId="4" fontId="16" fillId="2" borderId="4" xfId="0" quotePrefix="1" applyNumberFormat="1" applyFont="1" applyFill="1" applyBorder="1" applyAlignment="1">
      <alignment horizontal="right" vertical="center"/>
    </xf>
    <xf numFmtId="0" fontId="15" fillId="2" borderId="4" xfId="3" applyFont="1" applyFill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wrapText="1"/>
    </xf>
    <xf numFmtId="0" fontId="15" fillId="2" borderId="4" xfId="0" quotePrefix="1" applyFont="1" applyFill="1" applyBorder="1" applyAlignment="1">
      <alignment horizontal="left" vertical="center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13" fillId="0" borderId="0" xfId="4" applyFont="1" applyAlignment="1">
      <alignment horizontal="left" vertical="center"/>
    </xf>
    <xf numFmtId="0" fontId="13" fillId="0" borderId="0" xfId="5" applyFont="1" applyAlignment="1">
      <alignment horizontal="center" vertical="center" wrapText="1"/>
    </xf>
    <xf numFmtId="0" fontId="13" fillId="0" borderId="0" xfId="5" applyFont="1" applyAlignment="1">
      <alignment horizontal="left" wrapText="1"/>
    </xf>
    <xf numFmtId="0" fontId="14" fillId="0" borderId="0" xfId="5" applyFont="1" applyAlignment="1">
      <alignment wrapText="1"/>
    </xf>
    <xf numFmtId="0" fontId="13" fillId="0" borderId="1" xfId="5" applyFont="1" applyBorder="1" applyAlignment="1">
      <alignment horizontal="center" vertical="center" wrapText="1"/>
    </xf>
    <xf numFmtId="3" fontId="14" fillId="0" borderId="4" xfId="4" quotePrefix="1" applyNumberFormat="1" applyFont="1" applyBorder="1" applyAlignment="1">
      <alignment horizontal="center" vertical="center" wrapText="1"/>
    </xf>
    <xf numFmtId="3" fontId="14" fillId="2" borderId="4" xfId="4" applyNumberFormat="1" applyFont="1" applyFill="1" applyBorder="1" applyAlignment="1">
      <alignment horizontal="center" vertical="center" wrapText="1"/>
    </xf>
    <xf numFmtId="0" fontId="16" fillId="3" borderId="3" xfId="5" applyFont="1" applyFill="1" applyBorder="1" applyAlignment="1">
      <alignment vertical="center"/>
    </xf>
    <xf numFmtId="4" fontId="13" fillId="3" borderId="4" xfId="5" applyNumberFormat="1" applyFont="1" applyFill="1" applyBorder="1" applyAlignment="1">
      <alignment horizontal="right"/>
    </xf>
    <xf numFmtId="4" fontId="13" fillId="0" borderId="4" xfId="5" applyNumberFormat="1" applyFont="1" applyBorder="1" applyAlignment="1">
      <alignment horizontal="right"/>
    </xf>
    <xf numFmtId="0" fontId="15" fillId="3" borderId="2" xfId="5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 wrapText="1"/>
    </xf>
    <xf numFmtId="4" fontId="14" fillId="0" borderId="0" xfId="5" applyNumberFormat="1" applyFont="1" applyAlignment="1">
      <alignment horizontal="center" vertical="center" wrapText="1"/>
    </xf>
    <xf numFmtId="4" fontId="14" fillId="0" borderId="0" xfId="5" applyNumberFormat="1" applyFont="1"/>
    <xf numFmtId="0" fontId="13" fillId="0" borderId="0" xfId="5" quotePrefix="1" applyFont="1" applyAlignment="1">
      <alignment horizontal="center" vertical="center" wrapText="1"/>
    </xf>
    <xf numFmtId="0" fontId="5" fillId="0" borderId="0" xfId="5" applyFont="1" applyAlignment="1">
      <alignment wrapText="1"/>
    </xf>
    <xf numFmtId="4" fontId="5" fillId="0" borderId="0" xfId="5" applyNumberFormat="1" applyFont="1" applyAlignment="1">
      <alignment wrapText="1"/>
    </xf>
    <xf numFmtId="4" fontId="15" fillId="4" borderId="2" xfId="5" quotePrefix="1" applyNumberFormat="1" applyFont="1" applyFill="1" applyBorder="1" applyAlignment="1">
      <alignment horizontal="right"/>
    </xf>
    <xf numFmtId="4" fontId="15" fillId="3" borderId="2" xfId="5" quotePrefix="1" applyNumberFormat="1" applyFont="1" applyFill="1" applyBorder="1" applyAlignment="1">
      <alignment horizontal="right"/>
    </xf>
    <xf numFmtId="0" fontId="15" fillId="0" borderId="0" xfId="5" applyFont="1" applyAlignment="1">
      <alignment horizontal="center" vertical="center" wrapText="1"/>
    </xf>
    <xf numFmtId="0" fontId="16" fillId="0" borderId="0" xfId="5" applyFont="1" applyAlignment="1">
      <alignment wrapText="1"/>
    </xf>
    <xf numFmtId="4" fontId="16" fillId="0" borderId="0" xfId="5" applyNumberFormat="1" applyFont="1" applyAlignment="1">
      <alignment wrapText="1"/>
    </xf>
    <xf numFmtId="0" fontId="15" fillId="0" borderId="0" xfId="5" quotePrefix="1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4" fontId="16" fillId="0" borderId="0" xfId="5" applyNumberFormat="1" applyFont="1" applyAlignment="1">
      <alignment horizontal="center" vertical="center" wrapText="1"/>
    </xf>
    <xf numFmtId="4" fontId="16" fillId="0" borderId="0" xfId="5" applyNumberFormat="1" applyFont="1"/>
    <xf numFmtId="4" fontId="13" fillId="3" borderId="2" xfId="5" quotePrefix="1" applyNumberFormat="1" applyFont="1" applyFill="1" applyBorder="1" applyAlignment="1">
      <alignment horizontal="right"/>
    </xf>
    <xf numFmtId="4" fontId="6" fillId="0" borderId="0" xfId="5" applyNumberFormat="1" applyFont="1" applyAlignment="1">
      <alignment horizontal="center" vertical="center" wrapText="1"/>
    </xf>
    <xf numFmtId="4" fontId="16" fillId="2" borderId="4" xfId="3" applyNumberFormat="1" applyFont="1" applyFill="1" applyBorder="1" applyAlignment="1">
      <alignment horizontal="right" wrapText="1"/>
    </xf>
    <xf numFmtId="4" fontId="14" fillId="2" borderId="5" xfId="0" applyNumberFormat="1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/>
    </xf>
    <xf numFmtId="0" fontId="5" fillId="2" borderId="0" xfId="3" applyFont="1" applyFill="1"/>
    <xf numFmtId="4" fontId="16" fillId="2" borderId="4" xfId="0" applyNumberFormat="1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/>
    </xf>
    <xf numFmtId="4" fontId="14" fillId="2" borderId="3" xfId="0" applyNumberFormat="1" applyFont="1" applyFill="1" applyBorder="1" applyAlignment="1">
      <alignment vertical="center" wrapText="1"/>
    </xf>
    <xf numFmtId="4" fontId="15" fillId="4" borderId="4" xfId="5" quotePrefix="1" applyNumberFormat="1" applyFont="1" applyFill="1" applyBorder="1" applyAlignment="1">
      <alignment horizontal="right"/>
    </xf>
    <xf numFmtId="4" fontId="13" fillId="3" borderId="4" xfId="5" quotePrefix="1" applyNumberFormat="1" applyFont="1" applyFill="1" applyBorder="1" applyAlignment="1">
      <alignment horizontal="right"/>
    </xf>
    <xf numFmtId="4" fontId="15" fillId="3" borderId="4" xfId="5" quotePrefix="1" applyNumberFormat="1" applyFont="1" applyFill="1" applyBorder="1" applyAlignment="1">
      <alignment horizontal="right"/>
    </xf>
    <xf numFmtId="0" fontId="10" fillId="2" borderId="0" xfId="3" applyFont="1" applyFill="1"/>
    <xf numFmtId="4" fontId="15" fillId="2" borderId="4" xfId="3" quotePrefix="1" applyNumberFormat="1" applyFont="1" applyFill="1" applyBorder="1" applyAlignment="1">
      <alignment horizontal="right" vertical="center" wrapText="1"/>
    </xf>
    <xf numFmtId="4" fontId="5" fillId="0" borderId="0" xfId="3" applyNumberFormat="1" applyFont="1"/>
    <xf numFmtId="4" fontId="16" fillId="0" borderId="4" xfId="0" quotePrefix="1" applyNumberFormat="1" applyFont="1" applyBorder="1" applyAlignment="1">
      <alignment horizontal="right"/>
    </xf>
    <xf numFmtId="4" fontId="14" fillId="0" borderId="5" xfId="0" applyNumberFormat="1" applyFont="1" applyBorder="1" applyAlignment="1">
      <alignment wrapText="1"/>
    </xf>
    <xf numFmtId="4" fontId="16" fillId="0" borderId="4" xfId="0" applyNumberFormat="1" applyFont="1" applyBorder="1" applyAlignment="1">
      <alignment wrapText="1"/>
    </xf>
    <xf numFmtId="4" fontId="16" fillId="0" borderId="4" xfId="0" quotePrefix="1" applyNumberFormat="1" applyFont="1" applyBorder="1"/>
    <xf numFmtId="0" fontId="5" fillId="2" borderId="4" xfId="3" applyFont="1" applyFill="1" applyBorder="1" applyAlignment="1">
      <alignment horizontal="center"/>
    </xf>
    <xf numFmtId="4" fontId="5" fillId="0" borderId="4" xfId="3" applyNumberFormat="1" applyFont="1" applyBorder="1"/>
    <xf numFmtId="4" fontId="16" fillId="2" borderId="4" xfId="3" quotePrefix="1" applyNumberFormat="1" applyFont="1" applyFill="1" applyBorder="1" applyAlignment="1">
      <alignment horizontal="right" wrapText="1"/>
    </xf>
    <xf numFmtId="4" fontId="13" fillId="2" borderId="4" xfId="0" applyNumberFormat="1" applyFont="1" applyFill="1" applyBorder="1"/>
    <xf numFmtId="0" fontId="6" fillId="0" borderId="0" xfId="5" applyFont="1" applyAlignment="1">
      <alignment horizontal="center" vertical="center" wrapText="1"/>
    </xf>
    <xf numFmtId="0" fontId="9" fillId="0" borderId="0" xfId="5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13" fillId="0" borderId="2" xfId="4" quotePrefix="1" applyFont="1" applyBorder="1" applyAlignment="1">
      <alignment horizontal="center" vertical="center" wrapText="1"/>
    </xf>
    <xf numFmtId="0" fontId="13" fillId="0" borderId="3" xfId="4" quotePrefix="1" applyFont="1" applyBorder="1" applyAlignment="1">
      <alignment horizontal="center" vertical="center" wrapText="1"/>
    </xf>
    <xf numFmtId="0" fontId="14" fillId="0" borderId="4" xfId="4" quotePrefix="1" applyFont="1" applyBorder="1" applyAlignment="1">
      <alignment horizontal="center" vertical="center" wrapText="1"/>
    </xf>
    <xf numFmtId="0" fontId="15" fillId="3" borderId="2" xfId="5" applyFont="1" applyFill="1" applyBorder="1" applyAlignment="1">
      <alignment horizontal="left" vertical="center" wrapText="1"/>
    </xf>
    <xf numFmtId="0" fontId="16" fillId="3" borderId="3" xfId="5" applyFont="1" applyFill="1" applyBorder="1" applyAlignment="1">
      <alignment vertical="center" wrapText="1"/>
    </xf>
    <xf numFmtId="0" fontId="16" fillId="3" borderId="3" xfId="5" applyFont="1" applyFill="1" applyBorder="1" applyAlignment="1">
      <alignment vertical="center"/>
    </xf>
    <xf numFmtId="0" fontId="15" fillId="0" borderId="2" xfId="5" applyFont="1" applyBorder="1" applyAlignment="1">
      <alignment horizontal="left" vertical="center" wrapText="1"/>
    </xf>
    <xf numFmtId="0" fontId="16" fillId="0" borderId="3" xfId="5" applyFont="1" applyBorder="1" applyAlignment="1">
      <alignment vertical="center" wrapText="1"/>
    </xf>
    <xf numFmtId="0" fontId="16" fillId="0" borderId="3" xfId="5" applyFont="1" applyBorder="1" applyAlignment="1">
      <alignment vertical="center"/>
    </xf>
    <xf numFmtId="0" fontId="15" fillId="0" borderId="2" xfId="5" quotePrefix="1" applyFont="1" applyBorder="1" applyAlignment="1">
      <alignment horizontal="left" vertical="center"/>
    </xf>
    <xf numFmtId="0" fontId="15" fillId="0" borderId="2" xfId="5" quotePrefix="1" applyFont="1" applyBorder="1" applyAlignment="1">
      <alignment horizontal="left" vertical="center" wrapText="1"/>
    </xf>
    <xf numFmtId="0" fontId="15" fillId="3" borderId="2" xfId="5" quotePrefix="1" applyFont="1" applyFill="1" applyBorder="1" applyAlignment="1">
      <alignment horizontal="left" vertical="center" wrapText="1"/>
    </xf>
    <xf numFmtId="0" fontId="15" fillId="3" borderId="3" xfId="5" applyFont="1" applyFill="1" applyBorder="1" applyAlignment="1">
      <alignment horizontal="left" vertical="center" wrapText="1"/>
    </xf>
    <xf numFmtId="0" fontId="15" fillId="3" borderId="5" xfId="5" applyFont="1" applyFill="1" applyBorder="1" applyAlignment="1">
      <alignment horizontal="left" vertical="center" wrapText="1"/>
    </xf>
    <xf numFmtId="0" fontId="13" fillId="0" borderId="2" xfId="5" quotePrefix="1" applyFont="1" applyBorder="1" applyAlignment="1">
      <alignment horizontal="center" vertical="center" wrapText="1"/>
    </xf>
    <xf numFmtId="0" fontId="13" fillId="0" borderId="3" xfId="5" quotePrefix="1" applyFont="1" applyBorder="1" applyAlignment="1">
      <alignment horizontal="center" vertical="center" wrapText="1"/>
    </xf>
    <xf numFmtId="0" fontId="13" fillId="0" borderId="5" xfId="5" quotePrefix="1" applyFont="1" applyBorder="1" applyAlignment="1">
      <alignment horizontal="center" vertical="center" wrapText="1"/>
    </xf>
    <xf numFmtId="0" fontId="15" fillId="4" borderId="2" xfId="5" applyFont="1" applyFill="1" applyBorder="1" applyAlignment="1">
      <alignment horizontal="left" vertical="center" wrapText="1"/>
    </xf>
    <xf numFmtId="0" fontId="15" fillId="4" borderId="3" xfId="5" applyFont="1" applyFill="1" applyBorder="1" applyAlignment="1">
      <alignment horizontal="left" vertical="center" wrapText="1"/>
    </xf>
    <xf numFmtId="0" fontId="15" fillId="4" borderId="5" xfId="5" applyFont="1" applyFill="1" applyBorder="1" applyAlignment="1">
      <alignment horizontal="left" vertical="center" wrapText="1"/>
    </xf>
    <xf numFmtId="0" fontId="11" fillId="0" borderId="0" xfId="5" applyFont="1" applyAlignment="1">
      <alignment horizontal="center" vertical="center" wrapText="1"/>
    </xf>
    <xf numFmtId="0" fontId="5" fillId="0" borderId="3" xfId="5" applyFont="1" applyBorder="1" applyAlignment="1">
      <alignment horizontal="left" vertical="center" wrapText="1"/>
    </xf>
    <xf numFmtId="0" fontId="5" fillId="0" borderId="5" xfId="5" applyFont="1" applyBorder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left" vertical="center" wrapText="1" indent="1"/>
    </xf>
    <xf numFmtId="49" fontId="17" fillId="3" borderId="2" xfId="0" applyNumberFormat="1" applyFont="1" applyFill="1" applyBorder="1" applyAlignment="1">
      <alignment horizontal="left" vertical="center" wrapText="1"/>
    </xf>
    <xf numFmtId="49" fontId="17" fillId="3" borderId="3" xfId="0" applyNumberFormat="1" applyFont="1" applyFill="1" applyBorder="1" applyAlignment="1">
      <alignment horizontal="left" vertical="center" wrapText="1"/>
    </xf>
    <xf numFmtId="49" fontId="17" fillId="3" borderId="5" xfId="0" applyNumberFormat="1" applyFont="1" applyFill="1" applyBorder="1" applyAlignment="1">
      <alignment horizontal="left" vertical="center" wrapText="1"/>
    </xf>
    <xf numFmtId="0" fontId="17" fillId="3" borderId="2" xfId="0" quotePrefix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9" fontId="17" fillId="3" borderId="2" xfId="0" applyNumberFormat="1" applyFont="1" applyFill="1" applyBorder="1" applyAlignment="1">
      <alignment horizontal="left" vertical="center" wrapText="1" indent="1"/>
    </xf>
    <xf numFmtId="49" fontId="17" fillId="3" borderId="3" xfId="0" applyNumberFormat="1" applyFont="1" applyFill="1" applyBorder="1" applyAlignment="1">
      <alignment horizontal="left" vertical="center" wrapText="1" indent="1"/>
    </xf>
    <xf numFmtId="49" fontId="17" fillId="3" borderId="5" xfId="0" applyNumberFormat="1" applyFont="1" applyFill="1" applyBorder="1" applyAlignment="1">
      <alignment horizontal="left" vertical="center" wrapText="1" indent="1"/>
    </xf>
  </cellXfs>
  <cellStyles count="6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4" xr:uid="{00000000-0005-0000-0000-000003000000}"/>
    <cellStyle name="Normalno 3" xfId="2" xr:uid="{00000000-0005-0000-0000-000004000000}"/>
    <cellStyle name="Normalno 3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opLeftCell="A28" zoomScaleNormal="100" workbookViewId="0">
      <selection activeCell="A6" sqref="A6:H6"/>
    </sheetView>
  </sheetViews>
  <sheetFormatPr defaultColWidth="8.85546875" defaultRowHeight="15" x14ac:dyDescent="0.25"/>
  <cols>
    <col min="1" max="4" width="8.85546875" style="15"/>
    <col min="5" max="5" width="30.140625" style="15" customWidth="1"/>
    <col min="6" max="8" width="19.42578125" style="18" customWidth="1"/>
    <col min="9" max="10" width="25.28515625" style="15" customWidth="1"/>
    <col min="11" max="16384" width="8.85546875" style="15"/>
  </cols>
  <sheetData>
    <row r="1" spans="1:8" x14ac:dyDescent="0.25">
      <c r="A1" s="103"/>
    </row>
    <row r="2" spans="1:8" s="17" customFormat="1" ht="51" customHeight="1" x14ac:dyDescent="0.25">
      <c r="A2" s="155" t="s">
        <v>137</v>
      </c>
      <c r="B2" s="155"/>
      <c r="C2" s="155"/>
      <c r="D2" s="155"/>
      <c r="E2" s="155"/>
      <c r="F2" s="155"/>
      <c r="G2" s="155"/>
      <c r="H2" s="155"/>
    </row>
    <row r="3" spans="1:8" s="17" customFormat="1" ht="18" customHeight="1" x14ac:dyDescent="0.25">
      <c r="A3" s="16"/>
      <c r="B3" s="16"/>
      <c r="C3" s="16"/>
      <c r="D3" s="16"/>
      <c r="E3" s="16"/>
      <c r="F3" s="130"/>
      <c r="G3" s="130"/>
      <c r="H3" s="130"/>
    </row>
    <row r="4" spans="1:8" s="17" customFormat="1" ht="15.75" x14ac:dyDescent="0.25">
      <c r="A4" s="153" t="s">
        <v>0</v>
      </c>
      <c r="B4" s="153"/>
      <c r="C4" s="153"/>
      <c r="D4" s="153"/>
      <c r="E4" s="153"/>
      <c r="F4" s="153"/>
      <c r="G4" s="153"/>
      <c r="H4" s="153"/>
    </row>
    <row r="5" spans="1:8" s="17" customFormat="1" ht="15.75" x14ac:dyDescent="0.25">
      <c r="A5" s="16"/>
      <c r="B5" s="16"/>
      <c r="C5" s="16"/>
      <c r="D5" s="16"/>
      <c r="E5" s="16"/>
      <c r="F5" s="130"/>
      <c r="G5" s="130"/>
      <c r="H5" s="130"/>
    </row>
    <row r="6" spans="1:8" s="17" customFormat="1" ht="18" customHeight="1" x14ac:dyDescent="0.25">
      <c r="A6" s="153" t="s">
        <v>13</v>
      </c>
      <c r="B6" s="154"/>
      <c r="C6" s="154"/>
      <c r="D6" s="154"/>
      <c r="E6" s="154"/>
      <c r="F6" s="154"/>
      <c r="G6" s="154"/>
      <c r="H6" s="154"/>
    </row>
    <row r="7" spans="1:8" s="17" customFormat="1" x14ac:dyDescent="0.25">
      <c r="A7" s="105"/>
      <c r="B7" s="106"/>
      <c r="C7" s="106"/>
      <c r="D7" s="106"/>
      <c r="E7" s="107"/>
      <c r="F7" s="19"/>
      <c r="G7" s="19"/>
      <c r="H7" s="19"/>
    </row>
    <row r="8" spans="1:8" s="17" customFormat="1" ht="42.75" x14ac:dyDescent="0.25">
      <c r="A8" s="156" t="s">
        <v>12</v>
      </c>
      <c r="B8" s="157"/>
      <c r="C8" s="157"/>
      <c r="D8" s="157"/>
      <c r="E8" s="157"/>
      <c r="F8" s="13" t="s">
        <v>53</v>
      </c>
      <c r="G8" s="13" t="s">
        <v>122</v>
      </c>
      <c r="H8" s="14" t="s">
        <v>124</v>
      </c>
    </row>
    <row r="9" spans="1:8" ht="12" customHeight="1" x14ac:dyDescent="0.25">
      <c r="A9" s="158">
        <v>1</v>
      </c>
      <c r="B9" s="158"/>
      <c r="C9" s="158"/>
      <c r="D9" s="158"/>
      <c r="E9" s="158"/>
      <c r="F9" s="108">
        <v>2</v>
      </c>
      <c r="G9" s="108">
        <v>3</v>
      </c>
      <c r="H9" s="109">
        <v>4</v>
      </c>
    </row>
    <row r="10" spans="1:8" s="17" customFormat="1" x14ac:dyDescent="0.25">
      <c r="A10" s="159" t="s">
        <v>3</v>
      </c>
      <c r="B10" s="160"/>
      <c r="C10" s="160"/>
      <c r="D10" s="160"/>
      <c r="E10" s="161"/>
      <c r="F10" s="111">
        <v>54950228.600000001</v>
      </c>
      <c r="G10" s="111">
        <f t="shared" ref="G10:H10" si="0">G11+G12</f>
        <v>-9569642.1000000015</v>
      </c>
      <c r="H10" s="111">
        <f t="shared" si="0"/>
        <v>45380586.5</v>
      </c>
    </row>
    <row r="11" spans="1:8" s="17" customFormat="1" x14ac:dyDescent="0.25">
      <c r="A11" s="162" t="s">
        <v>1</v>
      </c>
      <c r="B11" s="163"/>
      <c r="C11" s="163"/>
      <c r="D11" s="163"/>
      <c r="E11" s="164"/>
      <c r="F11" s="112">
        <v>54948228.600000001</v>
      </c>
      <c r="G11" s="112">
        <f>H11-F11</f>
        <v>-9569642.1000000015</v>
      </c>
      <c r="H11" s="112">
        <v>45378586.5</v>
      </c>
    </row>
    <row r="12" spans="1:8" s="17" customFormat="1" x14ac:dyDescent="0.25">
      <c r="A12" s="165" t="s">
        <v>2</v>
      </c>
      <c r="B12" s="164"/>
      <c r="C12" s="164"/>
      <c r="D12" s="164"/>
      <c r="E12" s="164"/>
      <c r="F12" s="112">
        <v>2000</v>
      </c>
      <c r="G12" s="112">
        <f>H12-F12</f>
        <v>0</v>
      </c>
      <c r="H12" s="112">
        <v>2000</v>
      </c>
    </row>
    <row r="13" spans="1:8" s="17" customFormat="1" x14ac:dyDescent="0.25">
      <c r="A13" s="113" t="s">
        <v>6</v>
      </c>
      <c r="B13" s="110"/>
      <c r="C13" s="110"/>
      <c r="D13" s="110"/>
      <c r="E13" s="110"/>
      <c r="F13" s="111">
        <v>46396478.600000001</v>
      </c>
      <c r="G13" s="111">
        <f t="shared" ref="G13:H13" si="1">G14+G15</f>
        <v>-5724824.6800000016</v>
      </c>
      <c r="H13" s="111">
        <f t="shared" si="1"/>
        <v>40671653.920000002</v>
      </c>
    </row>
    <row r="14" spans="1:8" s="17" customFormat="1" x14ac:dyDescent="0.25">
      <c r="A14" s="166" t="s">
        <v>4</v>
      </c>
      <c r="B14" s="163"/>
      <c r="C14" s="163"/>
      <c r="D14" s="163"/>
      <c r="E14" s="163"/>
      <c r="F14" s="112">
        <v>30865649.890000001</v>
      </c>
      <c r="G14" s="112">
        <f>H14-F14</f>
        <v>-307962.16000000015</v>
      </c>
      <c r="H14" s="112">
        <v>30557687.73</v>
      </c>
    </row>
    <row r="15" spans="1:8" s="17" customFormat="1" x14ac:dyDescent="0.25">
      <c r="A15" s="165" t="s">
        <v>5</v>
      </c>
      <c r="B15" s="164"/>
      <c r="C15" s="164"/>
      <c r="D15" s="164"/>
      <c r="E15" s="164"/>
      <c r="F15" s="112">
        <v>15530828.710000001</v>
      </c>
      <c r="G15" s="112">
        <f>H15-F15</f>
        <v>-5416862.5200000014</v>
      </c>
      <c r="H15" s="112">
        <v>10113966.189999999</v>
      </c>
    </row>
    <row r="16" spans="1:8" s="17" customFormat="1" x14ac:dyDescent="0.25">
      <c r="A16" s="167" t="s">
        <v>7</v>
      </c>
      <c r="B16" s="160"/>
      <c r="C16" s="160"/>
      <c r="D16" s="160"/>
      <c r="E16" s="160"/>
      <c r="F16" s="111">
        <v>8553750</v>
      </c>
      <c r="G16" s="111">
        <f>G10-G13</f>
        <v>-3844817.42</v>
      </c>
      <c r="H16" s="111">
        <f>H10-H13</f>
        <v>4708932.5799999982</v>
      </c>
    </row>
    <row r="17" spans="1:8" s="17" customFormat="1" x14ac:dyDescent="0.25">
      <c r="A17" s="104"/>
      <c r="B17" s="114"/>
      <c r="C17" s="114"/>
      <c r="D17" s="114"/>
      <c r="E17" s="114"/>
      <c r="F17" s="115"/>
      <c r="G17" s="115"/>
      <c r="H17" s="116"/>
    </row>
    <row r="18" spans="1:8" s="17" customFormat="1" ht="18" customHeight="1" x14ac:dyDescent="0.25">
      <c r="A18" s="153" t="s">
        <v>14</v>
      </c>
      <c r="B18" s="154"/>
      <c r="C18" s="154"/>
      <c r="D18" s="154"/>
      <c r="E18" s="154"/>
      <c r="F18" s="154"/>
      <c r="G18" s="154"/>
      <c r="H18" s="154"/>
    </row>
    <row r="19" spans="1:8" s="17" customFormat="1" x14ac:dyDescent="0.25">
      <c r="A19" s="104"/>
      <c r="B19" s="114"/>
      <c r="C19" s="114"/>
      <c r="D19" s="114"/>
      <c r="E19" s="114"/>
      <c r="F19" s="115"/>
      <c r="G19" s="115"/>
      <c r="H19" s="116"/>
    </row>
    <row r="20" spans="1:8" s="17" customFormat="1" ht="42.75" x14ac:dyDescent="0.25">
      <c r="A20" s="156" t="s">
        <v>12</v>
      </c>
      <c r="B20" s="157"/>
      <c r="C20" s="157"/>
      <c r="D20" s="157"/>
      <c r="E20" s="157"/>
      <c r="F20" s="13" t="s">
        <v>53</v>
      </c>
      <c r="G20" s="13" t="s">
        <v>122</v>
      </c>
      <c r="H20" s="14" t="s">
        <v>124</v>
      </c>
    </row>
    <row r="21" spans="1:8" ht="12" customHeight="1" x14ac:dyDescent="0.25">
      <c r="A21" s="158">
        <v>1</v>
      </c>
      <c r="B21" s="158"/>
      <c r="C21" s="158"/>
      <c r="D21" s="158"/>
      <c r="E21" s="158"/>
      <c r="F21" s="108">
        <v>2</v>
      </c>
      <c r="G21" s="108">
        <v>3</v>
      </c>
      <c r="H21" s="109">
        <v>4</v>
      </c>
    </row>
    <row r="22" spans="1:8" s="17" customFormat="1" x14ac:dyDescent="0.25">
      <c r="A22" s="165" t="s">
        <v>8</v>
      </c>
      <c r="B22" s="164"/>
      <c r="C22" s="164"/>
      <c r="D22" s="164"/>
      <c r="E22" s="164"/>
      <c r="F22" s="112">
        <v>0</v>
      </c>
      <c r="G22" s="112">
        <f t="shared" ref="G22:G23" si="2">H22-F22</f>
        <v>0</v>
      </c>
      <c r="H22" s="112">
        <f>' Račun financiranja'!E8</f>
        <v>0</v>
      </c>
    </row>
    <row r="23" spans="1:8" s="17" customFormat="1" x14ac:dyDescent="0.25">
      <c r="A23" s="165" t="s">
        <v>9</v>
      </c>
      <c r="B23" s="164"/>
      <c r="C23" s="164"/>
      <c r="D23" s="164"/>
      <c r="E23" s="164"/>
      <c r="F23" s="112">
        <v>0</v>
      </c>
      <c r="G23" s="112">
        <f t="shared" si="2"/>
        <v>0</v>
      </c>
      <c r="H23" s="112">
        <f>' Račun financiranja'!E11</f>
        <v>0</v>
      </c>
    </row>
    <row r="24" spans="1:8" s="17" customFormat="1" x14ac:dyDescent="0.25">
      <c r="A24" s="167" t="s">
        <v>10</v>
      </c>
      <c r="B24" s="160"/>
      <c r="C24" s="160"/>
      <c r="D24" s="160"/>
      <c r="E24" s="160"/>
      <c r="F24" s="111">
        <v>0</v>
      </c>
      <c r="G24" s="111">
        <f>G22-G23</f>
        <v>0</v>
      </c>
      <c r="H24" s="111">
        <f t="shared" ref="H24" si="3">H22-H23</f>
        <v>0</v>
      </c>
    </row>
    <row r="25" spans="1:8" s="17" customFormat="1" x14ac:dyDescent="0.25">
      <c r="A25" s="167" t="s">
        <v>11</v>
      </c>
      <c r="B25" s="160"/>
      <c r="C25" s="160"/>
      <c r="D25" s="160"/>
      <c r="E25" s="160"/>
      <c r="F25" s="111">
        <v>8553750</v>
      </c>
      <c r="G25" s="111">
        <f t="shared" ref="G25" si="4">G16+G24</f>
        <v>-3844817.42</v>
      </c>
      <c r="H25" s="111">
        <f>H16+H24</f>
        <v>4708932.5799999982</v>
      </c>
    </row>
    <row r="26" spans="1:8" s="17" customFormat="1" x14ac:dyDescent="0.25">
      <c r="A26" s="117"/>
      <c r="B26" s="114"/>
      <c r="C26" s="114"/>
      <c r="D26" s="114"/>
      <c r="E26" s="114"/>
      <c r="F26" s="115"/>
      <c r="G26" s="115"/>
      <c r="H26" s="116"/>
    </row>
    <row r="27" spans="1:8" s="17" customFormat="1" ht="18" customHeight="1" x14ac:dyDescent="0.25">
      <c r="A27" s="153" t="s">
        <v>15</v>
      </c>
      <c r="B27" s="154"/>
      <c r="C27" s="154"/>
      <c r="D27" s="154"/>
      <c r="E27" s="154"/>
      <c r="F27" s="154"/>
      <c r="G27" s="154"/>
      <c r="H27" s="154"/>
    </row>
    <row r="28" spans="1:8" s="17" customFormat="1" ht="18" customHeight="1" x14ac:dyDescent="0.25">
      <c r="A28" s="104"/>
      <c r="B28" s="118"/>
      <c r="C28" s="118"/>
      <c r="D28" s="118"/>
      <c r="E28" s="118"/>
      <c r="F28" s="119"/>
      <c r="G28" s="119"/>
      <c r="H28" s="119"/>
    </row>
    <row r="29" spans="1:8" s="17" customFormat="1" ht="42.75" x14ac:dyDescent="0.25">
      <c r="A29" s="170" t="s">
        <v>21</v>
      </c>
      <c r="B29" s="171"/>
      <c r="C29" s="171"/>
      <c r="D29" s="171"/>
      <c r="E29" s="172"/>
      <c r="F29" s="13" t="s">
        <v>53</v>
      </c>
      <c r="G29" s="13" t="s">
        <v>122</v>
      </c>
      <c r="H29" s="14" t="s">
        <v>124</v>
      </c>
    </row>
    <row r="30" spans="1:8" ht="12" customHeight="1" x14ac:dyDescent="0.25">
      <c r="A30" s="158">
        <v>1</v>
      </c>
      <c r="B30" s="158"/>
      <c r="C30" s="158"/>
      <c r="D30" s="158"/>
      <c r="E30" s="158"/>
      <c r="F30" s="108">
        <v>2</v>
      </c>
      <c r="G30" s="108">
        <v>3</v>
      </c>
      <c r="H30" s="109">
        <v>4</v>
      </c>
    </row>
    <row r="31" spans="1:8" s="17" customFormat="1" ht="15" customHeight="1" x14ac:dyDescent="0.25">
      <c r="A31" s="173" t="s">
        <v>16</v>
      </c>
      <c r="B31" s="174"/>
      <c r="C31" s="174"/>
      <c r="D31" s="174"/>
      <c r="E31" s="175"/>
      <c r="F31" s="120">
        <f>-13670000+87250</f>
        <v>-13582750</v>
      </c>
      <c r="G31" s="120">
        <f>H31-F31</f>
        <v>-4019317.4200000018</v>
      </c>
      <c r="H31" s="139">
        <f>-13670000-86864.71-622302.3-3222042.51-857.9</f>
        <v>-17602067.420000002</v>
      </c>
    </row>
    <row r="32" spans="1:8" s="17" customFormat="1" ht="15" customHeight="1" x14ac:dyDescent="0.25">
      <c r="A32" s="167" t="s">
        <v>17</v>
      </c>
      <c r="B32" s="160"/>
      <c r="C32" s="160"/>
      <c r="D32" s="160"/>
      <c r="E32" s="160"/>
      <c r="F32" s="121">
        <f>F25+F31</f>
        <v>-5029000</v>
      </c>
      <c r="G32" s="121">
        <f>H32-F32</f>
        <v>-7864134.8400000036</v>
      </c>
      <c r="H32" s="141">
        <f>H25+H31</f>
        <v>-12893134.840000004</v>
      </c>
    </row>
    <row r="33" spans="1:8" s="17" customFormat="1" ht="45" customHeight="1" x14ac:dyDescent="0.25">
      <c r="A33" s="159" t="s">
        <v>18</v>
      </c>
      <c r="B33" s="168"/>
      <c r="C33" s="168"/>
      <c r="D33" s="168"/>
      <c r="E33" s="169"/>
      <c r="F33" s="121">
        <v>0</v>
      </c>
      <c r="G33" s="121">
        <f t="shared" ref="G33" si="5">G16+G24+G31-G32</f>
        <v>0</v>
      </c>
      <c r="H33" s="141">
        <v>0</v>
      </c>
    </row>
    <row r="34" spans="1:8" s="17" customFormat="1" ht="18" customHeight="1" x14ac:dyDescent="0.25">
      <c r="A34" s="122"/>
      <c r="B34" s="123"/>
      <c r="C34" s="123"/>
      <c r="D34" s="123"/>
      <c r="E34" s="123"/>
      <c r="F34" s="124"/>
      <c r="G34" s="124"/>
      <c r="H34" s="124"/>
    </row>
    <row r="35" spans="1:8" s="17" customFormat="1" ht="18" customHeight="1" x14ac:dyDescent="0.25">
      <c r="A35" s="176" t="s">
        <v>19</v>
      </c>
      <c r="B35" s="176"/>
      <c r="C35" s="176"/>
      <c r="D35" s="176"/>
      <c r="E35" s="176"/>
      <c r="F35" s="176"/>
      <c r="G35" s="176"/>
      <c r="H35" s="176"/>
    </row>
    <row r="36" spans="1:8" s="17" customFormat="1" x14ac:dyDescent="0.25">
      <c r="A36" s="125"/>
      <c r="B36" s="126"/>
      <c r="C36" s="126"/>
      <c r="D36" s="126"/>
      <c r="E36" s="126"/>
      <c r="F36" s="127"/>
      <c r="G36" s="127"/>
      <c r="H36" s="128"/>
    </row>
    <row r="37" spans="1:8" s="17" customFormat="1" ht="42.75" x14ac:dyDescent="0.25">
      <c r="A37" s="170" t="s">
        <v>21</v>
      </c>
      <c r="B37" s="171"/>
      <c r="C37" s="171"/>
      <c r="D37" s="171"/>
      <c r="E37" s="172"/>
      <c r="F37" s="13" t="s">
        <v>53</v>
      </c>
      <c r="G37" s="13" t="s">
        <v>122</v>
      </c>
      <c r="H37" s="14" t="s">
        <v>124</v>
      </c>
    </row>
    <row r="38" spans="1:8" ht="12" customHeight="1" x14ac:dyDescent="0.25">
      <c r="A38" s="158">
        <v>1</v>
      </c>
      <c r="B38" s="158"/>
      <c r="C38" s="158"/>
      <c r="D38" s="158"/>
      <c r="E38" s="158"/>
      <c r="F38" s="108">
        <v>2</v>
      </c>
      <c r="G38" s="108">
        <v>3</v>
      </c>
      <c r="H38" s="109">
        <v>4</v>
      </c>
    </row>
    <row r="39" spans="1:8" s="17" customFormat="1" x14ac:dyDescent="0.25">
      <c r="A39" s="173" t="s">
        <v>16</v>
      </c>
      <c r="B39" s="174"/>
      <c r="C39" s="174"/>
      <c r="D39" s="174"/>
      <c r="E39" s="175"/>
      <c r="F39" s="120">
        <v>-13582750</v>
      </c>
      <c r="G39" s="120">
        <f>H39-F39</f>
        <v>-87250</v>
      </c>
      <c r="H39" s="139">
        <v>-13670000</v>
      </c>
    </row>
    <row r="40" spans="1:8" s="17" customFormat="1" ht="28.5" customHeight="1" x14ac:dyDescent="0.25">
      <c r="A40" s="173" t="s">
        <v>20</v>
      </c>
      <c r="B40" s="174"/>
      <c r="C40" s="174"/>
      <c r="D40" s="174"/>
      <c r="E40" s="175"/>
      <c r="F40" s="120">
        <v>-8553750</v>
      </c>
      <c r="G40" s="120">
        <f>H40-F40</f>
        <v>3844817.42</v>
      </c>
      <c r="H40" s="139">
        <v>-4708932.58</v>
      </c>
    </row>
    <row r="41" spans="1:8" s="17" customFormat="1" ht="25.5" customHeight="1" x14ac:dyDescent="0.25">
      <c r="A41" s="173" t="s">
        <v>52</v>
      </c>
      <c r="B41" s="177"/>
      <c r="C41" s="177"/>
      <c r="D41" s="177"/>
      <c r="E41" s="178"/>
      <c r="F41" s="120">
        <v>0</v>
      </c>
      <c r="G41" s="120">
        <f t="shared" ref="G41:G42" si="6">H41-F41</f>
        <v>0</v>
      </c>
      <c r="H41" s="139">
        <v>0</v>
      </c>
    </row>
    <row r="42" spans="1:8" s="17" customFormat="1" ht="15" customHeight="1" x14ac:dyDescent="0.25">
      <c r="A42" s="167" t="s">
        <v>17</v>
      </c>
      <c r="B42" s="160"/>
      <c r="C42" s="160"/>
      <c r="D42" s="160"/>
      <c r="E42" s="160"/>
      <c r="F42" s="129">
        <v>-5029000</v>
      </c>
      <c r="G42" s="121">
        <f t="shared" si="6"/>
        <v>-3932067.42</v>
      </c>
      <c r="H42" s="140">
        <f>H39-H40+H41</f>
        <v>-8961067.4199999999</v>
      </c>
    </row>
    <row r="43" spans="1:8" ht="9" customHeight="1" x14ac:dyDescent="0.25"/>
  </sheetData>
  <mergeCells count="31">
    <mergeCell ref="A42:E42"/>
    <mergeCell ref="A35:H35"/>
    <mergeCell ref="A37:E37"/>
    <mergeCell ref="A38:E38"/>
    <mergeCell ref="A39:E39"/>
    <mergeCell ref="A40:E40"/>
    <mergeCell ref="A41:E41"/>
    <mergeCell ref="A33:E33"/>
    <mergeCell ref="A20:E20"/>
    <mergeCell ref="A21:E21"/>
    <mergeCell ref="A22:E22"/>
    <mergeCell ref="A23:E23"/>
    <mergeCell ref="A24:E24"/>
    <mergeCell ref="A25:E25"/>
    <mergeCell ref="A27:H27"/>
    <mergeCell ref="A29:E29"/>
    <mergeCell ref="A30:E30"/>
    <mergeCell ref="A31:E31"/>
    <mergeCell ref="A32:E32"/>
    <mergeCell ref="A18:H18"/>
    <mergeCell ref="A2:H2"/>
    <mergeCell ref="A4:H4"/>
    <mergeCell ref="A6:H6"/>
    <mergeCell ref="A8:E8"/>
    <mergeCell ref="A9:E9"/>
    <mergeCell ref="A10:E10"/>
    <mergeCell ref="A11:E11"/>
    <mergeCell ref="A12:E12"/>
    <mergeCell ref="A14:E14"/>
    <mergeCell ref="A15:E15"/>
    <mergeCell ref="A16:E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26" max="9" man="1"/>
  </rowBreaks>
  <ignoredErrors>
    <ignoredError sqref="G13 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5"/>
  <sheetViews>
    <sheetView topLeftCell="A67" zoomScaleNormal="100" workbookViewId="0">
      <selection activeCell="C15" sqref="C15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4" width="19.5703125" style="2" customWidth="1"/>
    <col min="5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20"/>
      <c r="B1" s="21"/>
      <c r="C1" s="21"/>
      <c r="D1" s="21"/>
      <c r="E1" s="21"/>
      <c r="F1" s="1"/>
      <c r="G1" s="1"/>
      <c r="H1" s="1"/>
    </row>
    <row r="2" spans="1:8" ht="15.6" customHeight="1" x14ac:dyDescent="0.25">
      <c r="A2" s="180" t="s">
        <v>22</v>
      </c>
      <c r="B2" s="180"/>
      <c r="C2" s="180"/>
      <c r="D2" s="180"/>
      <c r="E2" s="180"/>
      <c r="F2" s="7"/>
      <c r="G2" s="4"/>
      <c r="H2" s="4"/>
    </row>
    <row r="3" spans="1:8" ht="18.75" x14ac:dyDescent="0.25">
      <c r="A3" s="10"/>
      <c r="B3" s="10"/>
      <c r="C3" s="10"/>
      <c r="D3" s="10"/>
      <c r="E3" s="10"/>
      <c r="F3" s="1"/>
      <c r="G3" s="3"/>
      <c r="H3" s="3"/>
    </row>
    <row r="4" spans="1:8" ht="15.6" customHeight="1" x14ac:dyDescent="0.25">
      <c r="A4" s="180" t="s">
        <v>23</v>
      </c>
      <c r="B4" s="180"/>
      <c r="C4" s="180"/>
      <c r="D4" s="180"/>
      <c r="E4" s="180"/>
      <c r="F4" s="7"/>
      <c r="G4" s="5"/>
      <c r="H4" s="5"/>
    </row>
    <row r="5" spans="1:8" ht="18.75" x14ac:dyDescent="0.25">
      <c r="A5" s="21"/>
      <c r="B5" s="21"/>
      <c r="C5" s="21"/>
      <c r="D5" s="21"/>
      <c r="E5" s="21"/>
      <c r="F5" s="1"/>
      <c r="G5" s="3"/>
      <c r="H5" s="3"/>
    </row>
    <row r="6" spans="1:8" ht="57" x14ac:dyDescent="0.25">
      <c r="A6" s="68" t="s">
        <v>36</v>
      </c>
      <c r="B6" s="69" t="s">
        <v>21</v>
      </c>
      <c r="C6" s="68" t="s">
        <v>53</v>
      </c>
      <c r="D6" s="70" t="s">
        <v>122</v>
      </c>
      <c r="E6" s="68" t="s">
        <v>124</v>
      </c>
    </row>
    <row r="7" spans="1:8" s="6" customFormat="1" x14ac:dyDescent="0.2">
      <c r="A7" s="71">
        <v>1</v>
      </c>
      <c r="B7" s="71">
        <v>2</v>
      </c>
      <c r="C7" s="71">
        <v>3</v>
      </c>
      <c r="D7" s="71">
        <v>4</v>
      </c>
      <c r="E7" s="71">
        <v>5</v>
      </c>
    </row>
    <row r="8" spans="1:8" x14ac:dyDescent="0.25">
      <c r="A8" s="72"/>
      <c r="B8" s="72" t="s">
        <v>24</v>
      </c>
      <c r="C8" s="80">
        <f>C9+C16+C18</f>
        <v>54950228.600000001</v>
      </c>
      <c r="D8" s="80">
        <f t="shared" ref="D8:E8" si="0">D9+D16+D18</f>
        <v>-5637574.6799999997</v>
      </c>
      <c r="E8" s="80">
        <f t="shared" si="0"/>
        <v>49312653.920000002</v>
      </c>
    </row>
    <row r="9" spans="1:8" x14ac:dyDescent="0.25">
      <c r="A9" s="72">
        <v>6</v>
      </c>
      <c r="B9" s="72" t="s">
        <v>25</v>
      </c>
      <c r="C9" s="73">
        <f>C10+C11+C12+C13+C14+C15</f>
        <v>54948228.600000001</v>
      </c>
      <c r="D9" s="73">
        <f>D10+D11+D12+D13+D14+D15</f>
        <v>-9569642.0999999996</v>
      </c>
      <c r="E9" s="80">
        <f>E10+E11+E12+E13+E14+E15</f>
        <v>45378586.5</v>
      </c>
    </row>
    <row r="10" spans="1:8" ht="30" x14ac:dyDescent="0.25">
      <c r="A10" s="75">
        <v>63</v>
      </c>
      <c r="B10" s="76" t="s">
        <v>26</v>
      </c>
      <c r="C10" s="131">
        <v>16101490</v>
      </c>
      <c r="D10" s="131">
        <f>E10-C10</f>
        <v>-14109449.5</v>
      </c>
      <c r="E10" s="74">
        <v>1992040.5</v>
      </c>
    </row>
    <row r="11" spans="1:8" x14ac:dyDescent="0.25">
      <c r="A11" s="75">
        <v>64</v>
      </c>
      <c r="B11" s="76" t="s">
        <v>54</v>
      </c>
      <c r="C11" s="131">
        <v>920</v>
      </c>
      <c r="D11" s="131">
        <f t="shared" ref="D11:D15" si="1">E11-C11</f>
        <v>1080</v>
      </c>
      <c r="E11" s="74">
        <v>2000</v>
      </c>
    </row>
    <row r="12" spans="1:8" ht="30" x14ac:dyDescent="0.25">
      <c r="A12" s="75">
        <v>65</v>
      </c>
      <c r="B12" s="76" t="s">
        <v>55</v>
      </c>
      <c r="C12" s="131">
        <v>3645690</v>
      </c>
      <c r="D12" s="131">
        <f t="shared" si="1"/>
        <v>-247690</v>
      </c>
      <c r="E12" s="74">
        <v>3398000</v>
      </c>
    </row>
    <row r="13" spans="1:8" ht="30" x14ac:dyDescent="0.25">
      <c r="A13" s="85">
        <v>66</v>
      </c>
      <c r="B13" s="76" t="s">
        <v>56</v>
      </c>
      <c r="C13" s="131">
        <v>3695733.6</v>
      </c>
      <c r="D13" s="131">
        <f t="shared" si="1"/>
        <v>167126.39999999991</v>
      </c>
      <c r="E13" s="74">
        <v>3862860</v>
      </c>
    </row>
    <row r="14" spans="1:8" ht="30" x14ac:dyDescent="0.25">
      <c r="A14" s="85">
        <v>67</v>
      </c>
      <c r="B14" s="76" t="s">
        <v>57</v>
      </c>
      <c r="C14" s="131">
        <v>31494395</v>
      </c>
      <c r="D14" s="131">
        <f t="shared" si="1"/>
        <v>4604291</v>
      </c>
      <c r="E14" s="74">
        <v>36098686</v>
      </c>
    </row>
    <row r="15" spans="1:8" x14ac:dyDescent="0.25">
      <c r="A15" s="85">
        <v>68</v>
      </c>
      <c r="B15" s="76" t="s">
        <v>58</v>
      </c>
      <c r="C15" s="77">
        <v>10000</v>
      </c>
      <c r="D15" s="131">
        <f t="shared" si="1"/>
        <v>15000</v>
      </c>
      <c r="E15" s="74">
        <v>25000</v>
      </c>
    </row>
    <row r="16" spans="1:8" x14ac:dyDescent="0.25">
      <c r="A16" s="86">
        <v>7</v>
      </c>
      <c r="B16" s="72" t="s">
        <v>27</v>
      </c>
      <c r="C16" s="73">
        <f>C17</f>
        <v>2000</v>
      </c>
      <c r="D16" s="73">
        <f t="shared" ref="D16" si="2">D17</f>
        <v>0</v>
      </c>
      <c r="E16" s="80">
        <f>E17</f>
        <v>2000</v>
      </c>
    </row>
    <row r="17" spans="1:8" x14ac:dyDescent="0.25">
      <c r="A17" s="85">
        <v>72</v>
      </c>
      <c r="B17" s="87" t="s">
        <v>28</v>
      </c>
      <c r="C17" s="88">
        <v>2000</v>
      </c>
      <c r="D17" s="88">
        <f>E17-C17</f>
        <v>0</v>
      </c>
      <c r="E17" s="74">
        <v>2000</v>
      </c>
      <c r="H17" s="2" t="s">
        <v>120</v>
      </c>
    </row>
    <row r="18" spans="1:8" x14ac:dyDescent="0.25">
      <c r="A18" s="86">
        <v>9</v>
      </c>
      <c r="B18" s="26" t="s">
        <v>63</v>
      </c>
      <c r="C18" s="143">
        <f>C19</f>
        <v>0</v>
      </c>
      <c r="D18" s="143">
        <f t="shared" ref="D18:E18" si="3">D19</f>
        <v>3932067.42</v>
      </c>
      <c r="E18" s="143">
        <f t="shared" si="3"/>
        <v>3932067.42</v>
      </c>
    </row>
    <row r="19" spans="1:8" x14ac:dyDescent="0.25">
      <c r="A19" s="149">
        <v>92</v>
      </c>
      <c r="B19" s="40" t="s">
        <v>64</v>
      </c>
      <c r="C19" s="150">
        <v>0</v>
      </c>
      <c r="D19" s="151">
        <f>E19-C19</f>
        <v>3932067.42</v>
      </c>
      <c r="E19" s="150">
        <v>3932067.42</v>
      </c>
    </row>
    <row r="20" spans="1:8" x14ac:dyDescent="0.25">
      <c r="A20" s="142"/>
    </row>
    <row r="21" spans="1:8" ht="57" x14ac:dyDescent="0.25">
      <c r="A21" s="68" t="s">
        <v>36</v>
      </c>
      <c r="B21" s="69" t="s">
        <v>21</v>
      </c>
      <c r="C21" s="68" t="s">
        <v>53</v>
      </c>
      <c r="D21" s="70" t="s">
        <v>122</v>
      </c>
      <c r="E21" s="68" t="s">
        <v>124</v>
      </c>
    </row>
    <row r="22" spans="1:8" s="6" customFormat="1" x14ac:dyDescent="0.2">
      <c r="A22" s="71">
        <v>1</v>
      </c>
      <c r="B22" s="71">
        <v>2</v>
      </c>
      <c r="C22" s="71">
        <v>3</v>
      </c>
      <c r="D22" s="71">
        <v>4</v>
      </c>
      <c r="E22" s="71">
        <v>5</v>
      </c>
    </row>
    <row r="23" spans="1:8" x14ac:dyDescent="0.25">
      <c r="A23" s="72"/>
      <c r="B23" s="89" t="s">
        <v>29</v>
      </c>
      <c r="C23" s="57">
        <f>C24+C30+C34</f>
        <v>46396478.600000001</v>
      </c>
      <c r="D23" s="57">
        <f t="shared" ref="D23:E23" si="4">D24+D30+D34</f>
        <v>2916175.3199999994</v>
      </c>
      <c r="E23" s="57">
        <f t="shared" si="4"/>
        <v>49312653.920000002</v>
      </c>
    </row>
    <row r="24" spans="1:8" x14ac:dyDescent="0.25">
      <c r="A24" s="72">
        <v>3</v>
      </c>
      <c r="B24" s="91" t="s">
        <v>30</v>
      </c>
      <c r="C24" s="92">
        <f t="shared" ref="C24:D24" si="5">C25+C26+C27+C29+C28</f>
        <v>30865649.890000001</v>
      </c>
      <c r="D24" s="92">
        <f t="shared" si="5"/>
        <v>-307962.15999999881</v>
      </c>
      <c r="E24" s="92">
        <f>E25+E26+E27+E29+E28</f>
        <v>30557687.73</v>
      </c>
    </row>
    <row r="25" spans="1:8" x14ac:dyDescent="0.25">
      <c r="A25" s="75">
        <v>31</v>
      </c>
      <c r="B25" s="36" t="s">
        <v>31</v>
      </c>
      <c r="C25" s="93">
        <v>25391179.890000001</v>
      </c>
      <c r="D25" s="93">
        <f t="shared" ref="D25:D29" si="6">E25-C25</f>
        <v>-501823.21999999881</v>
      </c>
      <c r="E25" s="94">
        <v>24889356.670000002</v>
      </c>
    </row>
    <row r="26" spans="1:8" x14ac:dyDescent="0.25">
      <c r="A26" s="85">
        <v>32</v>
      </c>
      <c r="B26" s="44" t="s">
        <v>32</v>
      </c>
      <c r="C26" s="95">
        <v>5392420</v>
      </c>
      <c r="D26" s="95">
        <f t="shared" si="6"/>
        <v>-28590</v>
      </c>
      <c r="E26" s="94">
        <v>5363830</v>
      </c>
    </row>
    <row r="27" spans="1:8" x14ac:dyDescent="0.25">
      <c r="A27" s="85">
        <v>34</v>
      </c>
      <c r="B27" s="44" t="s">
        <v>59</v>
      </c>
      <c r="C27" s="95">
        <v>80550</v>
      </c>
      <c r="D27" s="95">
        <f t="shared" si="6"/>
        <v>5000</v>
      </c>
      <c r="E27" s="94">
        <v>85550</v>
      </c>
    </row>
    <row r="28" spans="1:8" x14ac:dyDescent="0.25">
      <c r="A28" s="85">
        <v>36</v>
      </c>
      <c r="B28" s="44" t="s">
        <v>126</v>
      </c>
      <c r="C28" s="95">
        <v>0</v>
      </c>
      <c r="D28" s="95">
        <f t="shared" si="6"/>
        <v>211951.06</v>
      </c>
      <c r="E28" s="94">
        <v>211951.06</v>
      </c>
    </row>
    <row r="29" spans="1:8" x14ac:dyDescent="0.25">
      <c r="A29" s="85">
        <v>38</v>
      </c>
      <c r="B29" s="44" t="s">
        <v>60</v>
      </c>
      <c r="C29" s="95">
        <v>1500</v>
      </c>
      <c r="D29" s="95">
        <f t="shared" si="6"/>
        <v>5500</v>
      </c>
      <c r="E29" s="94">
        <v>7000</v>
      </c>
    </row>
    <row r="30" spans="1:8" x14ac:dyDescent="0.25">
      <c r="A30" s="96">
        <v>4</v>
      </c>
      <c r="B30" s="60" t="s">
        <v>33</v>
      </c>
      <c r="C30" s="92">
        <f>C31+C32+C33</f>
        <v>15530828.710000001</v>
      </c>
      <c r="D30" s="92">
        <f t="shared" ref="D30" si="7">D31+D32+D33</f>
        <v>-5416862.5200000014</v>
      </c>
      <c r="E30" s="92">
        <f>E31+E32+E33</f>
        <v>10113966.189999999</v>
      </c>
    </row>
    <row r="31" spans="1:8" ht="30" x14ac:dyDescent="0.25">
      <c r="A31" s="75">
        <v>41</v>
      </c>
      <c r="B31" s="49" t="s">
        <v>34</v>
      </c>
      <c r="C31" s="93">
        <v>2000</v>
      </c>
      <c r="D31" s="93">
        <f t="shared" ref="D31:D33" si="8">E31-C31</f>
        <v>31000</v>
      </c>
      <c r="E31" s="94">
        <v>33000</v>
      </c>
    </row>
    <row r="32" spans="1:8" x14ac:dyDescent="0.25">
      <c r="A32" s="75">
        <v>42</v>
      </c>
      <c r="B32" s="49" t="s">
        <v>61</v>
      </c>
      <c r="C32" s="93">
        <v>367640</v>
      </c>
      <c r="D32" s="93">
        <f t="shared" si="8"/>
        <v>301934</v>
      </c>
      <c r="E32" s="97">
        <v>669574</v>
      </c>
    </row>
    <row r="33" spans="1:6" ht="30" x14ac:dyDescent="0.25">
      <c r="A33" s="75">
        <v>45</v>
      </c>
      <c r="B33" s="36" t="s">
        <v>62</v>
      </c>
      <c r="C33" s="93">
        <v>15161188.710000001</v>
      </c>
      <c r="D33" s="93">
        <f t="shared" si="8"/>
        <v>-5749796.5200000014</v>
      </c>
      <c r="E33" s="97">
        <v>9411392.1899999995</v>
      </c>
    </row>
    <row r="34" spans="1:6" x14ac:dyDescent="0.25">
      <c r="A34" s="86">
        <v>9</v>
      </c>
      <c r="B34" s="26" t="s">
        <v>63</v>
      </c>
      <c r="C34" s="143">
        <f>C35</f>
        <v>0</v>
      </c>
      <c r="D34" s="143">
        <f t="shared" ref="D34:E34" si="9">D35</f>
        <v>8641000</v>
      </c>
      <c r="E34" s="143">
        <f t="shared" si="9"/>
        <v>8641000</v>
      </c>
    </row>
    <row r="35" spans="1:6" x14ac:dyDescent="0.25">
      <c r="A35" s="149">
        <v>92</v>
      </c>
      <c r="B35" s="40" t="s">
        <v>64</v>
      </c>
      <c r="C35" s="150">
        <v>0</v>
      </c>
      <c r="D35" s="151">
        <f>E35-C35</f>
        <v>8641000</v>
      </c>
      <c r="E35" s="150">
        <v>8641000</v>
      </c>
    </row>
    <row r="37" spans="1:6" ht="15.6" customHeight="1" x14ac:dyDescent="0.25">
      <c r="A37" s="179" t="s">
        <v>35</v>
      </c>
      <c r="B37" s="179"/>
      <c r="C37" s="179"/>
      <c r="D37" s="179"/>
      <c r="E37" s="179"/>
    </row>
    <row r="38" spans="1:6" ht="18.75" x14ac:dyDescent="0.25">
      <c r="A38" s="21"/>
      <c r="B38" s="21"/>
      <c r="C38" s="21"/>
      <c r="D38" s="21"/>
      <c r="E38" s="21"/>
      <c r="F38" s="1"/>
    </row>
    <row r="39" spans="1:6" ht="57" x14ac:dyDescent="0.25">
      <c r="A39" s="68" t="s">
        <v>36</v>
      </c>
      <c r="B39" s="69" t="s">
        <v>21</v>
      </c>
      <c r="C39" s="68" t="s">
        <v>53</v>
      </c>
      <c r="D39" s="70" t="s">
        <v>122</v>
      </c>
      <c r="E39" s="68" t="s">
        <v>124</v>
      </c>
    </row>
    <row r="40" spans="1:6" s="6" customFormat="1" x14ac:dyDescent="0.2">
      <c r="A40" s="71">
        <v>1</v>
      </c>
      <c r="B40" s="71">
        <v>2</v>
      </c>
      <c r="C40" s="71">
        <v>3</v>
      </c>
      <c r="D40" s="71">
        <v>4</v>
      </c>
      <c r="E40" s="71">
        <v>5</v>
      </c>
    </row>
    <row r="41" spans="1:6" x14ac:dyDescent="0.25">
      <c r="A41" s="72"/>
      <c r="B41" s="98" t="s">
        <v>24</v>
      </c>
      <c r="C41" s="90">
        <f>C42+C46+C48+C50+C56+C54</f>
        <v>54950228.600000001</v>
      </c>
      <c r="D41" s="90">
        <f t="shared" ref="D41:E41" si="10">D42+D46+D48+D50+D56+D54</f>
        <v>-5637574.6799999997</v>
      </c>
      <c r="E41" s="90">
        <f t="shared" si="10"/>
        <v>49312653.919999994</v>
      </c>
    </row>
    <row r="42" spans="1:6" x14ac:dyDescent="0.25">
      <c r="A42" s="72">
        <v>1</v>
      </c>
      <c r="B42" s="60" t="s">
        <v>37</v>
      </c>
      <c r="C42" s="99">
        <f>C43+C44+C45</f>
        <v>977479</v>
      </c>
      <c r="D42" s="99">
        <f t="shared" ref="D42:E42" si="11">D43+D44+D45</f>
        <v>4634307</v>
      </c>
      <c r="E42" s="99">
        <f t="shared" si="11"/>
        <v>5611786</v>
      </c>
    </row>
    <row r="43" spans="1:6" x14ac:dyDescent="0.25">
      <c r="A43" s="75">
        <v>11</v>
      </c>
      <c r="B43" s="44" t="s">
        <v>105</v>
      </c>
      <c r="C43" s="41">
        <v>353453</v>
      </c>
      <c r="D43" s="43">
        <f t="shared" ref="D43:D45" si="12">E43-C43</f>
        <v>134307</v>
      </c>
      <c r="E43" s="41">
        <v>487760</v>
      </c>
      <c r="F43" s="144"/>
    </row>
    <row r="44" spans="1:6" x14ac:dyDescent="0.25">
      <c r="A44" s="75">
        <v>13</v>
      </c>
      <c r="B44" s="44" t="s">
        <v>106</v>
      </c>
      <c r="C44" s="41">
        <v>624026</v>
      </c>
      <c r="D44" s="43">
        <f t="shared" si="12"/>
        <v>0</v>
      </c>
      <c r="E44" s="41">
        <v>624026</v>
      </c>
    </row>
    <row r="45" spans="1:6" x14ac:dyDescent="0.25">
      <c r="A45" s="75">
        <v>14</v>
      </c>
      <c r="B45" s="44" t="s">
        <v>135</v>
      </c>
      <c r="C45" s="41">
        <v>0</v>
      </c>
      <c r="D45" s="43">
        <f t="shared" si="12"/>
        <v>4500000</v>
      </c>
      <c r="E45" s="41">
        <v>4500000</v>
      </c>
    </row>
    <row r="46" spans="1:6" x14ac:dyDescent="0.25">
      <c r="A46" s="86">
        <v>3</v>
      </c>
      <c r="B46" s="100" t="s">
        <v>38</v>
      </c>
      <c r="C46" s="27">
        <f t="shared" ref="C46:E46" si="13">C47</f>
        <v>3690653.6</v>
      </c>
      <c r="D46" s="27">
        <f t="shared" si="13"/>
        <v>170646.39999999991</v>
      </c>
      <c r="E46" s="27">
        <f t="shared" si="13"/>
        <v>3861300</v>
      </c>
    </row>
    <row r="47" spans="1:6" x14ac:dyDescent="0.25">
      <c r="A47" s="85">
        <v>31</v>
      </c>
      <c r="B47" s="44" t="s">
        <v>107</v>
      </c>
      <c r="C47" s="41">
        <v>3690653.6</v>
      </c>
      <c r="D47" s="41">
        <f>E47-C47</f>
        <v>170646.39999999991</v>
      </c>
      <c r="E47" s="41">
        <v>3861300</v>
      </c>
    </row>
    <row r="48" spans="1:6" x14ac:dyDescent="0.25">
      <c r="A48" s="86">
        <v>4</v>
      </c>
      <c r="B48" s="100" t="s">
        <v>89</v>
      </c>
      <c r="C48" s="27">
        <f t="shared" ref="C48:E48" si="14">C49</f>
        <v>3635690</v>
      </c>
      <c r="D48" s="27">
        <f t="shared" si="14"/>
        <v>-272990</v>
      </c>
      <c r="E48" s="27">
        <f t="shared" si="14"/>
        <v>3362700</v>
      </c>
    </row>
    <row r="49" spans="1:5" x14ac:dyDescent="0.25">
      <c r="A49" s="85">
        <v>43</v>
      </c>
      <c r="B49" s="44" t="s">
        <v>108</v>
      </c>
      <c r="C49" s="41">
        <v>3635690</v>
      </c>
      <c r="D49" s="41">
        <f>E49-C49</f>
        <v>-272990</v>
      </c>
      <c r="E49" s="41">
        <v>3362700</v>
      </c>
    </row>
    <row r="50" spans="1:5" x14ac:dyDescent="0.25">
      <c r="A50" s="86">
        <v>5</v>
      </c>
      <c r="B50" s="100" t="s">
        <v>91</v>
      </c>
      <c r="C50" s="27">
        <f>C51+C52+C53</f>
        <v>46618406</v>
      </c>
      <c r="D50" s="27">
        <f t="shared" ref="D50" si="15">D51+D52+D53</f>
        <v>-10208255.98</v>
      </c>
      <c r="E50" s="27">
        <f t="shared" ref="E50" si="16">E51+E52+E53</f>
        <v>36410150.019999996</v>
      </c>
    </row>
    <row r="51" spans="1:5" x14ac:dyDescent="0.25">
      <c r="A51" s="85">
        <v>52</v>
      </c>
      <c r="B51" s="44" t="s">
        <v>109</v>
      </c>
      <c r="C51" s="41">
        <v>15001490</v>
      </c>
      <c r="D51" s="41">
        <f>E51-C51</f>
        <v>-13423074.800000001</v>
      </c>
      <c r="E51" s="41">
        <v>1578415.2</v>
      </c>
    </row>
    <row r="52" spans="1:5" x14ac:dyDescent="0.25">
      <c r="A52" s="85">
        <v>56</v>
      </c>
      <c r="B52" s="44" t="s">
        <v>110</v>
      </c>
      <c r="C52" s="41">
        <v>31616916</v>
      </c>
      <c r="D52" s="41">
        <f>E52-C52</f>
        <v>-574526</v>
      </c>
      <c r="E52" s="41">
        <v>31042390</v>
      </c>
    </row>
    <row r="53" spans="1:5" x14ac:dyDescent="0.25">
      <c r="A53" s="85">
        <v>57</v>
      </c>
      <c r="B53" s="44" t="s">
        <v>127</v>
      </c>
      <c r="C53" s="43">
        <v>0</v>
      </c>
      <c r="D53" s="41">
        <f>E53-C53</f>
        <v>3789344.82</v>
      </c>
      <c r="E53" s="41">
        <v>3789344.82</v>
      </c>
    </row>
    <row r="54" spans="1:5" x14ac:dyDescent="0.25">
      <c r="A54" s="86">
        <v>6</v>
      </c>
      <c r="B54" s="100" t="s">
        <v>113</v>
      </c>
      <c r="C54" s="27">
        <f t="shared" ref="C54:E54" si="17">C55</f>
        <v>16000</v>
      </c>
      <c r="D54" s="27">
        <f t="shared" si="17"/>
        <v>38717.9</v>
      </c>
      <c r="E54" s="27">
        <f t="shared" si="17"/>
        <v>54717.9</v>
      </c>
    </row>
    <row r="55" spans="1:5" x14ac:dyDescent="0.25">
      <c r="A55" s="85">
        <v>62</v>
      </c>
      <c r="B55" s="44" t="s">
        <v>112</v>
      </c>
      <c r="C55" s="41">
        <v>16000</v>
      </c>
      <c r="D55" s="41">
        <f>E55-C55</f>
        <v>38717.9</v>
      </c>
      <c r="E55" s="41">
        <v>54717.9</v>
      </c>
    </row>
    <row r="56" spans="1:5" x14ac:dyDescent="0.25">
      <c r="A56" s="86">
        <v>7</v>
      </c>
      <c r="B56" s="100" t="s">
        <v>27</v>
      </c>
      <c r="C56" s="27">
        <f t="shared" ref="C56:E56" si="18">C57</f>
        <v>12000</v>
      </c>
      <c r="D56" s="27">
        <f t="shared" si="18"/>
        <v>0</v>
      </c>
      <c r="E56" s="27">
        <f t="shared" si="18"/>
        <v>12000</v>
      </c>
    </row>
    <row r="57" spans="1:5" x14ac:dyDescent="0.25">
      <c r="A57" s="85">
        <v>71</v>
      </c>
      <c r="B57" s="44" t="s">
        <v>114</v>
      </c>
      <c r="C57" s="41">
        <v>12000</v>
      </c>
      <c r="D57" s="41">
        <f>E57-C57</f>
        <v>0</v>
      </c>
      <c r="E57" s="41">
        <v>12000</v>
      </c>
    </row>
    <row r="59" spans="1:5" ht="57" x14ac:dyDescent="0.25">
      <c r="A59" s="68" t="s">
        <v>36</v>
      </c>
      <c r="B59" s="69" t="s">
        <v>21</v>
      </c>
      <c r="C59" s="68" t="s">
        <v>53</v>
      </c>
      <c r="D59" s="70" t="s">
        <v>122</v>
      </c>
      <c r="E59" s="68" t="s">
        <v>124</v>
      </c>
    </row>
    <row r="60" spans="1:5" s="6" customFormat="1" x14ac:dyDescent="0.2">
      <c r="A60" s="71">
        <v>1</v>
      </c>
      <c r="B60" s="71">
        <v>2</v>
      </c>
      <c r="C60" s="71">
        <v>3</v>
      </c>
      <c r="D60" s="71">
        <v>4</v>
      </c>
      <c r="E60" s="71">
        <v>5</v>
      </c>
    </row>
    <row r="61" spans="1:5" x14ac:dyDescent="0.25">
      <c r="A61" s="72"/>
      <c r="B61" s="72" t="s">
        <v>29</v>
      </c>
      <c r="C61" s="90">
        <f>C62+C66+C68+C70+C76+C74</f>
        <v>46396478.600000001</v>
      </c>
      <c r="D61" s="90">
        <f t="shared" ref="D61:E61" si="19">D62+D66+D68+D70+D76+D74</f>
        <v>2916175.3199999994</v>
      </c>
      <c r="E61" s="90">
        <f t="shared" si="19"/>
        <v>49312653.919999994</v>
      </c>
    </row>
    <row r="62" spans="1:5" x14ac:dyDescent="0.25">
      <c r="A62" s="72">
        <v>1</v>
      </c>
      <c r="B62" s="72" t="s">
        <v>37</v>
      </c>
      <c r="C62" s="82">
        <f>C63+C64+C65</f>
        <v>977479</v>
      </c>
      <c r="D62" s="82">
        <f t="shared" ref="D62:E62" si="20">D63+D64+D65</f>
        <v>4634307</v>
      </c>
      <c r="E62" s="82">
        <f t="shared" si="20"/>
        <v>5611786</v>
      </c>
    </row>
    <row r="63" spans="1:5" x14ac:dyDescent="0.25">
      <c r="A63" s="75">
        <v>11</v>
      </c>
      <c r="B63" s="76" t="s">
        <v>105</v>
      </c>
      <c r="C63" s="83">
        <v>353453</v>
      </c>
      <c r="D63" s="43">
        <f>E63-C63</f>
        <v>134307</v>
      </c>
      <c r="E63" s="41">
        <v>487760</v>
      </c>
    </row>
    <row r="64" spans="1:5" x14ac:dyDescent="0.25">
      <c r="A64" s="75">
        <v>13</v>
      </c>
      <c r="B64" s="76" t="s">
        <v>106</v>
      </c>
      <c r="C64" s="83">
        <v>624026</v>
      </c>
      <c r="D64" s="43">
        <f>E64-C64</f>
        <v>0</v>
      </c>
      <c r="E64" s="41">
        <v>624026</v>
      </c>
    </row>
    <row r="65" spans="1:5" x14ac:dyDescent="0.25">
      <c r="A65" s="75">
        <v>14</v>
      </c>
      <c r="B65" s="44" t="s">
        <v>135</v>
      </c>
      <c r="C65" s="83">
        <v>0</v>
      </c>
      <c r="D65" s="43">
        <f>E65-C65</f>
        <v>4500000</v>
      </c>
      <c r="E65" s="41">
        <v>4500000</v>
      </c>
    </row>
    <row r="66" spans="1:5" x14ac:dyDescent="0.25">
      <c r="A66" s="86">
        <v>3</v>
      </c>
      <c r="B66" s="72" t="s">
        <v>38</v>
      </c>
      <c r="C66" s="82">
        <f t="shared" ref="C66:E66" si="21">C67</f>
        <v>3690653.6</v>
      </c>
      <c r="D66" s="82">
        <f t="shared" si="21"/>
        <v>170646.39999999991</v>
      </c>
      <c r="E66" s="82">
        <f t="shared" si="21"/>
        <v>3861300</v>
      </c>
    </row>
    <row r="67" spans="1:5" x14ac:dyDescent="0.25">
      <c r="A67" s="85">
        <v>31</v>
      </c>
      <c r="B67" s="87" t="s">
        <v>107</v>
      </c>
      <c r="C67" s="83">
        <v>3690653.6</v>
      </c>
      <c r="D67" s="41">
        <f>E67-C67</f>
        <v>170646.39999999991</v>
      </c>
      <c r="E67" s="41">
        <v>3861300</v>
      </c>
    </row>
    <row r="68" spans="1:5" x14ac:dyDescent="0.25">
      <c r="A68" s="86">
        <v>4</v>
      </c>
      <c r="B68" s="72" t="s">
        <v>49</v>
      </c>
      <c r="C68" s="82">
        <f t="shared" ref="C68:E68" si="22">C69</f>
        <v>3635690</v>
      </c>
      <c r="D68" s="82">
        <f t="shared" si="22"/>
        <v>-272990</v>
      </c>
      <c r="E68" s="82">
        <f t="shared" si="22"/>
        <v>3362700</v>
      </c>
    </row>
    <row r="69" spans="1:5" x14ac:dyDescent="0.25">
      <c r="A69" s="85">
        <v>43</v>
      </c>
      <c r="B69" s="87" t="s">
        <v>136</v>
      </c>
      <c r="C69" s="83">
        <v>3635690</v>
      </c>
      <c r="D69" s="41">
        <f>E69-C69</f>
        <v>-272990</v>
      </c>
      <c r="E69" s="41">
        <v>3362700</v>
      </c>
    </row>
    <row r="70" spans="1:5" x14ac:dyDescent="0.25">
      <c r="A70" s="86">
        <v>5</v>
      </c>
      <c r="B70" s="100" t="s">
        <v>91</v>
      </c>
      <c r="C70" s="82">
        <f t="shared" ref="C70" si="23">C71+C72+C73</f>
        <v>38064656</v>
      </c>
      <c r="D70" s="82">
        <f t="shared" ref="D70:E70" si="24">D71+D72+D73</f>
        <v>-1654505.9800000009</v>
      </c>
      <c r="E70" s="82">
        <f t="shared" si="24"/>
        <v>36410150.019999996</v>
      </c>
    </row>
    <row r="71" spans="1:5" x14ac:dyDescent="0.25">
      <c r="A71" s="85">
        <v>52</v>
      </c>
      <c r="B71" s="44" t="s">
        <v>109</v>
      </c>
      <c r="C71" s="83">
        <v>15001490</v>
      </c>
      <c r="D71" s="41">
        <f t="shared" ref="D71:D73" si="25">E71-C71</f>
        <v>-13423074.800000001</v>
      </c>
      <c r="E71" s="41">
        <v>1578415.2</v>
      </c>
    </row>
    <row r="72" spans="1:5" x14ac:dyDescent="0.25">
      <c r="A72" s="85">
        <v>56</v>
      </c>
      <c r="B72" s="44" t="s">
        <v>110</v>
      </c>
      <c r="C72" s="83">
        <v>22975916</v>
      </c>
      <c r="D72" s="41">
        <f t="shared" si="25"/>
        <v>8066474</v>
      </c>
      <c r="E72" s="41">
        <f>22401390+8641000</f>
        <v>31042390</v>
      </c>
    </row>
    <row r="73" spans="1:5" x14ac:dyDescent="0.25">
      <c r="A73" s="85">
        <v>57</v>
      </c>
      <c r="B73" s="44" t="s">
        <v>111</v>
      </c>
      <c r="C73" s="83">
        <v>87250</v>
      </c>
      <c r="D73" s="41">
        <f t="shared" si="25"/>
        <v>3702094.82</v>
      </c>
      <c r="E73" s="41">
        <v>3789344.82</v>
      </c>
    </row>
    <row r="74" spans="1:5" x14ac:dyDescent="0.25">
      <c r="A74" s="86">
        <v>6</v>
      </c>
      <c r="B74" s="100" t="s">
        <v>113</v>
      </c>
      <c r="C74" s="82">
        <f t="shared" ref="C74:E74" si="26">C75</f>
        <v>16000</v>
      </c>
      <c r="D74" s="82">
        <f t="shared" si="26"/>
        <v>38717.9</v>
      </c>
      <c r="E74" s="82">
        <f t="shared" si="26"/>
        <v>54717.9</v>
      </c>
    </row>
    <row r="75" spans="1:5" x14ac:dyDescent="0.25">
      <c r="A75" s="85">
        <v>62</v>
      </c>
      <c r="B75" s="44" t="s">
        <v>112</v>
      </c>
      <c r="C75" s="83">
        <v>16000</v>
      </c>
      <c r="D75" s="41">
        <f>E75-C75</f>
        <v>38717.9</v>
      </c>
      <c r="E75" s="41">
        <v>54717.9</v>
      </c>
    </row>
    <row r="76" spans="1:5" x14ac:dyDescent="0.25">
      <c r="A76" s="86">
        <v>7</v>
      </c>
      <c r="B76" s="100" t="s">
        <v>27</v>
      </c>
      <c r="C76" s="82">
        <f t="shared" ref="C76:E76" si="27">C77</f>
        <v>12000</v>
      </c>
      <c r="D76" s="82">
        <f t="shared" si="27"/>
        <v>0</v>
      </c>
      <c r="E76" s="82">
        <f t="shared" si="27"/>
        <v>12000</v>
      </c>
    </row>
    <row r="77" spans="1:5" x14ac:dyDescent="0.25">
      <c r="A77" s="85">
        <v>71</v>
      </c>
      <c r="B77" s="44" t="s">
        <v>114</v>
      </c>
      <c r="C77" s="41">
        <v>12000</v>
      </c>
      <c r="D77" s="41">
        <f>E77-C77</f>
        <v>0</v>
      </c>
      <c r="E77" s="41">
        <v>12000</v>
      </c>
    </row>
    <row r="79" spans="1:5" x14ac:dyDescent="0.25">
      <c r="B79" s="179" t="s">
        <v>39</v>
      </c>
      <c r="C79" s="179"/>
      <c r="D79" s="179"/>
      <c r="E79" s="179"/>
    </row>
    <row r="80" spans="1:5" x14ac:dyDescent="0.25">
      <c r="B80" s="21"/>
      <c r="C80" s="21"/>
      <c r="D80" s="21"/>
      <c r="E80" s="21"/>
    </row>
    <row r="81" spans="1:5" ht="57" x14ac:dyDescent="0.25">
      <c r="A81" s="68" t="s">
        <v>36</v>
      </c>
      <c r="B81" s="69" t="s">
        <v>21</v>
      </c>
      <c r="C81" s="68" t="s">
        <v>53</v>
      </c>
      <c r="D81" s="70" t="s">
        <v>122</v>
      </c>
      <c r="E81" s="68" t="s">
        <v>124</v>
      </c>
    </row>
    <row r="82" spans="1:5" x14ac:dyDescent="0.25">
      <c r="A82" s="71">
        <v>1</v>
      </c>
      <c r="B82" s="71">
        <v>2</v>
      </c>
      <c r="C82" s="71">
        <v>3</v>
      </c>
      <c r="D82" s="71">
        <v>4</v>
      </c>
      <c r="E82" s="71">
        <v>5</v>
      </c>
    </row>
    <row r="83" spans="1:5" x14ac:dyDescent="0.25">
      <c r="A83" s="101"/>
      <c r="B83" s="72" t="s">
        <v>29</v>
      </c>
      <c r="C83" s="27">
        <f t="shared" ref="C83:E84" si="28">C84</f>
        <v>46396478.600000001</v>
      </c>
      <c r="D83" s="27">
        <f>D84</f>
        <v>-5724824.6799999997</v>
      </c>
      <c r="E83" s="27">
        <f t="shared" si="28"/>
        <v>40671653.920000002</v>
      </c>
    </row>
    <row r="84" spans="1:5" x14ac:dyDescent="0.25">
      <c r="A84" s="101" t="s">
        <v>65</v>
      </c>
      <c r="B84" s="72" t="s">
        <v>66</v>
      </c>
      <c r="C84" s="27">
        <f t="shared" si="28"/>
        <v>46396478.600000001</v>
      </c>
      <c r="D84" s="27">
        <f>D85</f>
        <v>-5724824.6799999997</v>
      </c>
      <c r="E84" s="27">
        <f t="shared" si="28"/>
        <v>40671653.920000002</v>
      </c>
    </row>
    <row r="85" spans="1:5" x14ac:dyDescent="0.25">
      <c r="A85" s="102" t="s">
        <v>67</v>
      </c>
      <c r="B85" s="76" t="s">
        <v>68</v>
      </c>
      <c r="C85" s="41">
        <v>46396478.600000001</v>
      </c>
      <c r="D85" s="41">
        <f>E85-C85</f>
        <v>-5724824.6799999997</v>
      </c>
      <c r="E85" s="43">
        <v>40671653.920000002</v>
      </c>
    </row>
  </sheetData>
  <mergeCells count="4">
    <mergeCell ref="B79:E79"/>
    <mergeCell ref="A2:E2"/>
    <mergeCell ref="A4:E4"/>
    <mergeCell ref="A37:E37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35" max="6" man="1"/>
  </rowBreaks>
  <ignoredErrors>
    <ignoredError sqref="A84:A85" numberStoredAsText="1"/>
    <ignoredError sqref="D16:D18 D30 D46:D48 D70 D66:D68 D74:D77 D54:D56 D34 D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topLeftCell="A16" workbookViewId="0">
      <selection activeCell="G13" sqref="G13"/>
    </sheetView>
  </sheetViews>
  <sheetFormatPr defaultColWidth="8.85546875" defaultRowHeight="15" x14ac:dyDescent="0.25"/>
  <cols>
    <col min="1" max="1" width="7.85546875" style="2" bestFit="1" customWidth="1"/>
    <col min="2" max="2" width="44.7109375" style="2" customWidth="1"/>
    <col min="3" max="4" width="19.5703125" style="2" customWidth="1"/>
    <col min="5" max="6" width="19.42578125" style="2" customWidth="1"/>
    <col min="7" max="8" width="25.28515625" style="2" customWidth="1"/>
    <col min="9" max="16384" width="8.85546875" style="2"/>
  </cols>
  <sheetData>
    <row r="1" spans="1:8" ht="18.75" x14ac:dyDescent="0.25">
      <c r="A1" s="20"/>
      <c r="B1" s="21"/>
      <c r="C1" s="21"/>
      <c r="D1" s="21"/>
      <c r="E1" s="21"/>
      <c r="F1" s="1"/>
      <c r="G1" s="1"/>
      <c r="H1" s="1"/>
    </row>
    <row r="2" spans="1:8" ht="15.6" customHeight="1" x14ac:dyDescent="0.25">
      <c r="A2" s="180" t="s">
        <v>40</v>
      </c>
      <c r="B2" s="180"/>
      <c r="C2" s="180"/>
      <c r="D2" s="180"/>
      <c r="E2" s="180"/>
      <c r="F2" s="7"/>
      <c r="G2" s="4"/>
      <c r="H2" s="4"/>
    </row>
    <row r="3" spans="1:8" ht="18.75" x14ac:dyDescent="0.25">
      <c r="A3" s="21"/>
      <c r="B3" s="21"/>
      <c r="C3" s="21"/>
      <c r="D3" s="21"/>
      <c r="E3" s="21"/>
      <c r="F3" s="1"/>
      <c r="G3" s="3"/>
      <c r="H3" s="3"/>
    </row>
    <row r="4" spans="1:8" ht="15.6" customHeight="1" x14ac:dyDescent="0.25">
      <c r="A4" s="180" t="s">
        <v>41</v>
      </c>
      <c r="B4" s="180"/>
      <c r="C4" s="180"/>
      <c r="D4" s="180"/>
      <c r="E4" s="180"/>
      <c r="F4" s="7"/>
      <c r="G4" s="5"/>
      <c r="H4" s="5"/>
    </row>
    <row r="5" spans="1:8" ht="18.75" x14ac:dyDescent="0.25">
      <c r="A5" s="21"/>
      <c r="B5" s="21"/>
      <c r="C5" s="21"/>
      <c r="D5" s="21"/>
      <c r="E5" s="21"/>
      <c r="F5" s="1"/>
      <c r="G5" s="3"/>
      <c r="H5" s="3"/>
    </row>
    <row r="6" spans="1:8" ht="57" x14ac:dyDescent="0.25">
      <c r="A6" s="68" t="s">
        <v>36</v>
      </c>
      <c r="B6" s="69" t="s">
        <v>21</v>
      </c>
      <c r="C6" s="68" t="s">
        <v>53</v>
      </c>
      <c r="D6" s="70" t="s">
        <v>122</v>
      </c>
      <c r="E6" s="68" t="s">
        <v>124</v>
      </c>
    </row>
    <row r="7" spans="1:8" s="6" customFormat="1" x14ac:dyDescent="0.2">
      <c r="A7" s="71">
        <v>1</v>
      </c>
      <c r="B7" s="71">
        <v>2</v>
      </c>
      <c r="C7" s="71">
        <v>3</v>
      </c>
      <c r="D7" s="71">
        <v>4</v>
      </c>
      <c r="E7" s="71">
        <v>5</v>
      </c>
    </row>
    <row r="8" spans="1:8" x14ac:dyDescent="0.25">
      <c r="A8" s="72">
        <v>8</v>
      </c>
      <c r="B8" s="72" t="s">
        <v>42</v>
      </c>
      <c r="C8" s="73">
        <f t="shared" ref="C8:E8" si="0">C9</f>
        <v>0</v>
      </c>
      <c r="D8" s="73">
        <f t="shared" si="0"/>
        <v>0</v>
      </c>
      <c r="E8" s="74">
        <f t="shared" si="0"/>
        <v>0</v>
      </c>
    </row>
    <row r="9" spans="1:8" x14ac:dyDescent="0.25">
      <c r="A9" s="75">
        <v>84</v>
      </c>
      <c r="B9" s="76" t="s">
        <v>43</v>
      </c>
      <c r="C9" s="77">
        <v>0</v>
      </c>
      <c r="D9" s="77">
        <f>E9-C9</f>
        <v>0</v>
      </c>
      <c r="E9" s="74">
        <v>0</v>
      </c>
    </row>
    <row r="10" spans="1:8" x14ac:dyDescent="0.25">
      <c r="A10" s="75"/>
      <c r="B10" s="78"/>
      <c r="C10" s="77"/>
      <c r="D10" s="77"/>
      <c r="E10" s="74"/>
    </row>
    <row r="11" spans="1:8" x14ac:dyDescent="0.25">
      <c r="A11" s="72">
        <v>5</v>
      </c>
      <c r="B11" s="79" t="s">
        <v>44</v>
      </c>
      <c r="C11" s="73">
        <f t="shared" ref="C11:E11" si="1">C12</f>
        <v>0</v>
      </c>
      <c r="D11" s="73">
        <f t="shared" si="1"/>
        <v>0</v>
      </c>
      <c r="E11" s="80">
        <f t="shared" si="1"/>
        <v>0</v>
      </c>
    </row>
    <row r="12" spans="1:8" ht="30" x14ac:dyDescent="0.25">
      <c r="A12" s="75">
        <v>54</v>
      </c>
      <c r="B12" s="81" t="s">
        <v>45</v>
      </c>
      <c r="C12" s="131">
        <v>0</v>
      </c>
      <c r="D12" s="131">
        <f>E12-C12</f>
        <v>0</v>
      </c>
      <c r="E12" s="74">
        <v>0</v>
      </c>
    </row>
    <row r="13" spans="1:8" x14ac:dyDescent="0.25">
      <c r="A13" s="75"/>
      <c r="B13" s="79"/>
      <c r="C13" s="77"/>
      <c r="D13" s="77"/>
      <c r="E13" s="74"/>
    </row>
    <row r="16" spans="1:8" ht="15.75" x14ac:dyDescent="0.25">
      <c r="B16" s="180" t="s">
        <v>46</v>
      </c>
      <c r="C16" s="180"/>
      <c r="D16" s="180"/>
      <c r="E16" s="180"/>
    </row>
    <row r="17" spans="1:5" x14ac:dyDescent="0.25">
      <c r="B17" s="21"/>
      <c r="C17" s="21"/>
      <c r="D17" s="21"/>
      <c r="E17" s="21"/>
    </row>
    <row r="18" spans="1:5" ht="57" x14ac:dyDescent="0.25">
      <c r="A18" s="68" t="s">
        <v>36</v>
      </c>
      <c r="B18" s="69" t="s">
        <v>21</v>
      </c>
      <c r="C18" s="68" t="s">
        <v>53</v>
      </c>
      <c r="D18" s="70" t="s">
        <v>122</v>
      </c>
      <c r="E18" s="68" t="s">
        <v>124</v>
      </c>
    </row>
    <row r="19" spans="1:5" x14ac:dyDescent="0.25">
      <c r="A19" s="71">
        <v>1</v>
      </c>
      <c r="B19" s="71">
        <v>2</v>
      </c>
      <c r="C19" s="71">
        <v>3</v>
      </c>
      <c r="D19" s="71">
        <v>4</v>
      </c>
      <c r="E19" s="71">
        <v>5</v>
      </c>
    </row>
    <row r="20" spans="1:5" x14ac:dyDescent="0.25">
      <c r="A20" s="8"/>
      <c r="B20" s="72" t="s">
        <v>104</v>
      </c>
      <c r="C20" s="12">
        <f>C21</f>
        <v>0</v>
      </c>
      <c r="D20" s="12">
        <f t="shared" ref="D20:E20" si="2">D21</f>
        <v>0</v>
      </c>
      <c r="E20" s="12">
        <f t="shared" si="2"/>
        <v>0</v>
      </c>
    </row>
    <row r="21" spans="1:5" x14ac:dyDescent="0.25">
      <c r="A21" s="72">
        <v>8</v>
      </c>
      <c r="B21" s="72" t="s">
        <v>50</v>
      </c>
      <c r="C21" s="82">
        <f>C22</f>
        <v>0</v>
      </c>
      <c r="D21" s="82">
        <f t="shared" ref="D21:E21" si="3">D22</f>
        <v>0</v>
      </c>
      <c r="E21" s="82">
        <f t="shared" si="3"/>
        <v>0</v>
      </c>
    </row>
    <row r="22" spans="1:5" x14ac:dyDescent="0.25">
      <c r="A22" s="75">
        <v>81</v>
      </c>
      <c r="B22" s="76" t="s">
        <v>51</v>
      </c>
      <c r="C22" s="83">
        <v>0</v>
      </c>
      <c r="D22" s="77">
        <f>E22-C22</f>
        <v>0</v>
      </c>
      <c r="E22" s="41">
        <v>0</v>
      </c>
    </row>
    <row r="23" spans="1:5" x14ac:dyDescent="0.25">
      <c r="A23" s="8"/>
      <c r="B23" s="84"/>
      <c r="C23" s="11"/>
      <c r="D23" s="11"/>
      <c r="E23" s="11"/>
    </row>
    <row r="24" spans="1:5" x14ac:dyDescent="0.25">
      <c r="A24" s="8"/>
      <c r="B24" s="72" t="s">
        <v>47</v>
      </c>
      <c r="C24" s="12">
        <f>C25+C27+C29</f>
        <v>0</v>
      </c>
      <c r="D24" s="12">
        <f>D25+D27+D29</f>
        <v>0</v>
      </c>
      <c r="E24" s="12">
        <f>E25+E27+E29</f>
        <v>0</v>
      </c>
    </row>
    <row r="25" spans="1:5" x14ac:dyDescent="0.25">
      <c r="A25" s="72">
        <v>1</v>
      </c>
      <c r="B25" s="72" t="s">
        <v>37</v>
      </c>
      <c r="C25" s="73">
        <f>C26</f>
        <v>0</v>
      </c>
      <c r="D25" s="73">
        <f t="shared" ref="D25:E25" si="4">D26</f>
        <v>0</v>
      </c>
      <c r="E25" s="73">
        <f t="shared" si="4"/>
        <v>0</v>
      </c>
    </row>
    <row r="26" spans="1:5" x14ac:dyDescent="0.25">
      <c r="A26" s="9">
        <v>13</v>
      </c>
      <c r="B26" s="76" t="s">
        <v>69</v>
      </c>
      <c r="C26" s="11">
        <v>0</v>
      </c>
      <c r="D26" s="77">
        <f>E26-C26</f>
        <v>0</v>
      </c>
      <c r="E26" s="11">
        <v>0</v>
      </c>
    </row>
    <row r="27" spans="1:5" x14ac:dyDescent="0.25">
      <c r="A27" s="72">
        <v>3</v>
      </c>
      <c r="B27" s="72" t="s">
        <v>38</v>
      </c>
      <c r="C27" s="73">
        <f>C28</f>
        <v>0</v>
      </c>
      <c r="D27" s="73">
        <f t="shared" ref="D27:E27" si="5">D28</f>
        <v>0</v>
      </c>
      <c r="E27" s="74">
        <f t="shared" si="5"/>
        <v>0</v>
      </c>
    </row>
    <row r="28" spans="1:5" x14ac:dyDescent="0.25">
      <c r="A28" s="75">
        <v>31</v>
      </c>
      <c r="B28" s="76" t="s">
        <v>38</v>
      </c>
      <c r="C28" s="77">
        <v>0</v>
      </c>
      <c r="D28" s="77">
        <f>E28-C28</f>
        <v>0</v>
      </c>
      <c r="E28" s="74">
        <v>0</v>
      </c>
    </row>
    <row r="29" spans="1:5" x14ac:dyDescent="0.25">
      <c r="A29" s="72">
        <v>8</v>
      </c>
      <c r="B29" s="72" t="s">
        <v>51</v>
      </c>
      <c r="C29" s="73">
        <f>C30</f>
        <v>0</v>
      </c>
      <c r="D29" s="73">
        <f t="shared" ref="D29:E29" si="6">D30</f>
        <v>0</v>
      </c>
      <c r="E29" s="74">
        <f t="shared" si="6"/>
        <v>0</v>
      </c>
    </row>
    <row r="30" spans="1:5" x14ac:dyDescent="0.25">
      <c r="A30" s="75">
        <v>81</v>
      </c>
      <c r="B30" s="76" t="s">
        <v>70</v>
      </c>
      <c r="C30" s="77">
        <v>0</v>
      </c>
      <c r="D30" s="77">
        <f>E30-C30</f>
        <v>0</v>
      </c>
      <c r="E30" s="74">
        <v>0</v>
      </c>
    </row>
  </sheetData>
  <mergeCells count="3">
    <mergeCell ref="B16:E16"/>
    <mergeCell ref="A2:E2"/>
    <mergeCell ref="A4:E4"/>
  </mergeCells>
  <pageMargins left="0.7" right="0.7" top="0.75" bottom="0.75" header="0.3" footer="0.3"/>
  <pageSetup paperSize="9" scale="78" orientation="portrait" r:id="rId1"/>
  <ignoredErrors>
    <ignoredError sqref="D26:D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6"/>
  <sheetViews>
    <sheetView tabSelected="1" topLeftCell="A67" zoomScaleNormal="100" workbookViewId="0">
      <selection activeCell="N80" sqref="N80"/>
    </sheetView>
  </sheetViews>
  <sheetFormatPr defaultColWidth="8.85546875" defaultRowHeight="15" x14ac:dyDescent="0.25"/>
  <cols>
    <col min="1" max="1" width="22.85546875" style="2" customWidth="1"/>
    <col min="2" max="2" width="34.28515625" style="2" hidden="1" customWidth="1"/>
    <col min="3" max="3" width="4" style="2" customWidth="1"/>
    <col min="4" max="4" width="37.42578125" style="2" customWidth="1"/>
    <col min="5" max="7" width="25.28515625" style="2" customWidth="1"/>
    <col min="8" max="16384" width="8.85546875" style="2"/>
  </cols>
  <sheetData>
    <row r="1" spans="1:7" x14ac:dyDescent="0.25">
      <c r="A1" s="20"/>
      <c r="B1" s="21"/>
      <c r="C1" s="21"/>
      <c r="D1" s="21"/>
      <c r="E1" s="21"/>
      <c r="F1" s="22"/>
      <c r="G1" s="22"/>
    </row>
    <row r="2" spans="1:7" ht="23.25" customHeight="1" x14ac:dyDescent="0.25">
      <c r="A2" s="180" t="s">
        <v>48</v>
      </c>
      <c r="B2" s="180"/>
      <c r="C2" s="180"/>
      <c r="D2" s="180"/>
      <c r="E2" s="180"/>
      <c r="F2" s="180"/>
      <c r="G2" s="180"/>
    </row>
    <row r="3" spans="1:7" x14ac:dyDescent="0.25">
      <c r="A3" s="21"/>
      <c r="B3" s="21"/>
      <c r="C3" s="21"/>
      <c r="D3" s="21"/>
      <c r="E3" s="21"/>
      <c r="F3" s="22"/>
      <c r="G3" s="22"/>
    </row>
    <row r="4" spans="1:7" ht="28.5" x14ac:dyDescent="0.25">
      <c r="A4" s="182" t="s">
        <v>71</v>
      </c>
      <c r="B4" s="183"/>
      <c r="C4" s="183"/>
      <c r="D4" s="184"/>
      <c r="E4" s="23" t="s">
        <v>72</v>
      </c>
      <c r="F4" s="23" t="s">
        <v>123</v>
      </c>
      <c r="G4" s="23" t="s">
        <v>125</v>
      </c>
    </row>
    <row r="5" spans="1:7" x14ac:dyDescent="0.25">
      <c r="A5" s="182">
        <v>1</v>
      </c>
      <c r="B5" s="183"/>
      <c r="C5" s="183"/>
      <c r="D5" s="184"/>
      <c r="E5" s="23">
        <v>2</v>
      </c>
      <c r="F5" s="23">
        <v>3</v>
      </c>
      <c r="G5" s="24">
        <v>4</v>
      </c>
    </row>
    <row r="6" spans="1:7" x14ac:dyDescent="0.25">
      <c r="A6" s="185" t="s">
        <v>73</v>
      </c>
      <c r="B6" s="186"/>
      <c r="C6" s="186"/>
      <c r="D6" s="187"/>
      <c r="E6" s="25">
        <f>E72+E78</f>
        <v>353453</v>
      </c>
      <c r="F6" s="25">
        <f t="shared" ref="F6:G6" si="0">F72+F78</f>
        <v>134307</v>
      </c>
      <c r="G6" s="25">
        <f t="shared" si="0"/>
        <v>487760</v>
      </c>
    </row>
    <row r="7" spans="1:7" x14ac:dyDescent="0.25">
      <c r="A7" s="185" t="s">
        <v>74</v>
      </c>
      <c r="B7" s="186"/>
      <c r="C7" s="186"/>
      <c r="D7" s="187"/>
      <c r="E7" s="25">
        <f>E63</f>
        <v>624026</v>
      </c>
      <c r="F7" s="25">
        <f>F63</f>
        <v>-2.9103830456733704E-11</v>
      </c>
      <c r="G7" s="25">
        <f>G63</f>
        <v>624026</v>
      </c>
    </row>
    <row r="8" spans="1:7" x14ac:dyDescent="0.25">
      <c r="A8" s="185" t="s">
        <v>134</v>
      </c>
      <c r="B8" s="186"/>
      <c r="C8" s="186"/>
      <c r="D8" s="187"/>
      <c r="E8" s="25">
        <f>E81</f>
        <v>0</v>
      </c>
      <c r="F8" s="25">
        <f>F81</f>
        <v>4500000</v>
      </c>
      <c r="G8" s="25">
        <f>G81</f>
        <v>4500000</v>
      </c>
    </row>
    <row r="9" spans="1:7" x14ac:dyDescent="0.25">
      <c r="A9" s="185" t="s">
        <v>75</v>
      </c>
      <c r="B9" s="186"/>
      <c r="C9" s="186"/>
      <c r="D9" s="187"/>
      <c r="E9" s="25">
        <f>E19</f>
        <v>3690653.6</v>
      </c>
      <c r="F9" s="25">
        <f>F19</f>
        <v>170646.39999999985</v>
      </c>
      <c r="G9" s="25">
        <f>G19</f>
        <v>3861300</v>
      </c>
    </row>
    <row r="10" spans="1:7" x14ac:dyDescent="0.25">
      <c r="A10" s="185" t="s">
        <v>76</v>
      </c>
      <c r="B10" s="186"/>
      <c r="C10" s="186"/>
      <c r="D10" s="187"/>
      <c r="E10" s="25">
        <f>E30</f>
        <v>3635690</v>
      </c>
      <c r="F10" s="25">
        <f>F30</f>
        <v>-272990</v>
      </c>
      <c r="G10" s="25">
        <f>G30</f>
        <v>3362700</v>
      </c>
    </row>
    <row r="11" spans="1:7" x14ac:dyDescent="0.25">
      <c r="A11" s="185" t="s">
        <v>77</v>
      </c>
      <c r="B11" s="186"/>
      <c r="C11" s="186"/>
      <c r="D11" s="187"/>
      <c r="E11" s="25">
        <f>E34</f>
        <v>15001490</v>
      </c>
      <c r="F11" s="25">
        <f>F34</f>
        <v>-13423074.799999999</v>
      </c>
      <c r="G11" s="25">
        <f>G34</f>
        <v>1578415.2000000002</v>
      </c>
    </row>
    <row r="12" spans="1:7" x14ac:dyDescent="0.25">
      <c r="A12" s="185" t="s">
        <v>78</v>
      </c>
      <c r="B12" s="186"/>
      <c r="C12" s="186"/>
      <c r="D12" s="187"/>
      <c r="E12" s="25">
        <f>E41</f>
        <v>31616916</v>
      </c>
      <c r="F12" s="25">
        <f>F41</f>
        <v>-574526</v>
      </c>
      <c r="G12" s="25">
        <f>G41</f>
        <v>31042390</v>
      </c>
    </row>
    <row r="13" spans="1:7" x14ac:dyDescent="0.25">
      <c r="A13" s="185" t="s">
        <v>79</v>
      </c>
      <c r="B13" s="186"/>
      <c r="C13" s="186"/>
      <c r="D13" s="187"/>
      <c r="E13" s="25">
        <f>E47</f>
        <v>87250</v>
      </c>
      <c r="F13" s="25">
        <f>F47</f>
        <v>3702094.82</v>
      </c>
      <c r="G13" s="25">
        <f>G47</f>
        <v>3789344.82</v>
      </c>
    </row>
    <row r="14" spans="1:7" x14ac:dyDescent="0.25">
      <c r="A14" s="185" t="s">
        <v>80</v>
      </c>
      <c r="B14" s="186"/>
      <c r="C14" s="186"/>
      <c r="D14" s="187"/>
      <c r="E14" s="25">
        <f t="shared" ref="E14" si="1">E52</f>
        <v>16000</v>
      </c>
      <c r="F14" s="25">
        <f t="shared" ref="F14:G14" si="2">F52</f>
        <v>38717.9</v>
      </c>
      <c r="G14" s="25">
        <f t="shared" si="2"/>
        <v>54717.9</v>
      </c>
    </row>
    <row r="15" spans="1:7" x14ac:dyDescent="0.25">
      <c r="A15" s="185" t="s">
        <v>81</v>
      </c>
      <c r="B15" s="186"/>
      <c r="C15" s="186"/>
      <c r="D15" s="187"/>
      <c r="E15" s="25">
        <f>E57</f>
        <v>12000</v>
      </c>
      <c r="F15" s="25">
        <f>F57</f>
        <v>0</v>
      </c>
      <c r="G15" s="25">
        <f>G57</f>
        <v>12000</v>
      </c>
    </row>
    <row r="16" spans="1:7" x14ac:dyDescent="0.25">
      <c r="A16" s="185" t="s">
        <v>82</v>
      </c>
      <c r="B16" s="186"/>
      <c r="C16" s="186"/>
      <c r="D16" s="187"/>
      <c r="E16" s="25">
        <f>SUM(E6:E15)</f>
        <v>55037478.600000001</v>
      </c>
      <c r="F16" s="25">
        <f>SUM(F6:F15)</f>
        <v>-5724824.6799999978</v>
      </c>
      <c r="G16" s="25">
        <f>SUM(G6:G15)</f>
        <v>49312653.920000002</v>
      </c>
    </row>
    <row r="17" spans="1:7" ht="42.75" x14ac:dyDescent="0.25">
      <c r="A17" s="188" t="s">
        <v>83</v>
      </c>
      <c r="B17" s="189"/>
      <c r="C17" s="190"/>
      <c r="D17" s="26" t="s">
        <v>84</v>
      </c>
      <c r="E17" s="27">
        <f t="shared" ref="E17:G17" si="3">E18</f>
        <v>54059999.600000001</v>
      </c>
      <c r="F17" s="27">
        <f>F18</f>
        <v>-10359131.679999998</v>
      </c>
      <c r="G17" s="27">
        <f t="shared" si="3"/>
        <v>43700867.920000002</v>
      </c>
    </row>
    <row r="18" spans="1:7" ht="28.5" x14ac:dyDescent="0.25">
      <c r="A18" s="191" t="s">
        <v>117</v>
      </c>
      <c r="B18" s="192"/>
      <c r="C18" s="193"/>
      <c r="D18" s="26" t="s">
        <v>85</v>
      </c>
      <c r="E18" s="27">
        <f>E19+E30+E34+E41+E47+E57+E52</f>
        <v>54059999.600000001</v>
      </c>
      <c r="F18" s="27">
        <f>F19+F30+F34+F41+F47+F57+F52</f>
        <v>-10359131.679999998</v>
      </c>
      <c r="G18" s="27">
        <f>G19+G30+G34+G41+G47+G57+G52</f>
        <v>43700867.920000002</v>
      </c>
    </row>
    <row r="19" spans="1:7" x14ac:dyDescent="0.25">
      <c r="A19" s="28" t="s">
        <v>87</v>
      </c>
      <c r="B19" s="38"/>
      <c r="C19" s="39"/>
      <c r="D19" s="29" t="s">
        <v>38</v>
      </c>
      <c r="E19" s="30">
        <f>E20+E26</f>
        <v>3690653.6</v>
      </c>
      <c r="F19" s="30">
        <f>F20+F26</f>
        <v>170646.39999999985</v>
      </c>
      <c r="G19" s="30">
        <f>G20+G26</f>
        <v>3861300</v>
      </c>
    </row>
    <row r="20" spans="1:7" x14ac:dyDescent="0.25">
      <c r="A20" s="188">
        <v>3</v>
      </c>
      <c r="B20" s="189"/>
      <c r="C20" s="190"/>
      <c r="D20" s="26" t="s">
        <v>30</v>
      </c>
      <c r="E20" s="27">
        <f>E21+E22+E23+E25+E24</f>
        <v>3546013.6</v>
      </c>
      <c r="F20" s="27">
        <f t="shared" ref="F20:G20" si="4">F21+F22+F23+F25+F24</f>
        <v>-77625.440000000177</v>
      </c>
      <c r="G20" s="27">
        <f t="shared" si="4"/>
        <v>3468388.16</v>
      </c>
    </row>
    <row r="21" spans="1:7" x14ac:dyDescent="0.25">
      <c r="A21" s="194">
        <v>31</v>
      </c>
      <c r="B21" s="195"/>
      <c r="C21" s="196"/>
      <c r="D21" s="40" t="s">
        <v>31</v>
      </c>
      <c r="E21" s="41">
        <v>2099573.89</v>
      </c>
      <c r="F21" s="42">
        <f>G21-E21</f>
        <v>-193715.93000000017</v>
      </c>
      <c r="G21" s="43">
        <v>1905857.96</v>
      </c>
    </row>
    <row r="22" spans="1:7" x14ac:dyDescent="0.25">
      <c r="A22" s="194">
        <v>32</v>
      </c>
      <c r="B22" s="195"/>
      <c r="C22" s="196"/>
      <c r="D22" s="40" t="s">
        <v>32</v>
      </c>
      <c r="E22" s="42">
        <v>1364389.71</v>
      </c>
      <c r="F22" s="42">
        <f>G22-E22</f>
        <v>104520.73999999999</v>
      </c>
      <c r="G22" s="43">
        <v>1468910.45</v>
      </c>
    </row>
    <row r="23" spans="1:7" x14ac:dyDescent="0.25">
      <c r="A23" s="194">
        <v>34</v>
      </c>
      <c r="B23" s="195"/>
      <c r="C23" s="196"/>
      <c r="D23" s="44" t="s">
        <v>59</v>
      </c>
      <c r="E23" s="45">
        <v>80550</v>
      </c>
      <c r="F23" s="45">
        <f>G23-E23</f>
        <v>5000</v>
      </c>
      <c r="G23" s="43">
        <v>85550</v>
      </c>
    </row>
    <row r="24" spans="1:7" ht="30" x14ac:dyDescent="0.25">
      <c r="A24" s="33">
        <v>36</v>
      </c>
      <c r="B24" s="34"/>
      <c r="C24" s="35"/>
      <c r="D24" s="46" t="s">
        <v>128</v>
      </c>
      <c r="E24" s="145">
        <v>0</v>
      </c>
      <c r="F24" s="145">
        <f>G24-E24</f>
        <v>1069.75</v>
      </c>
      <c r="G24" s="43">
        <v>1069.75</v>
      </c>
    </row>
    <row r="25" spans="1:7" x14ac:dyDescent="0.25">
      <c r="A25" s="33">
        <v>38</v>
      </c>
      <c r="B25" s="34"/>
      <c r="C25" s="35"/>
      <c r="D25" s="46" t="s">
        <v>60</v>
      </c>
      <c r="E25" s="45">
        <v>1500</v>
      </c>
      <c r="F25" s="45">
        <f>G25-E25</f>
        <v>5500</v>
      </c>
      <c r="G25" s="43">
        <v>7000</v>
      </c>
    </row>
    <row r="26" spans="1:7" ht="28.5" x14ac:dyDescent="0.25">
      <c r="A26" s="188">
        <v>4</v>
      </c>
      <c r="B26" s="189"/>
      <c r="C26" s="190"/>
      <c r="D26" s="26" t="s">
        <v>33</v>
      </c>
      <c r="E26" s="47">
        <f>E27+E28+E29</f>
        <v>144640</v>
      </c>
      <c r="F26" s="47">
        <f>F27+F28+F29</f>
        <v>248271.84000000003</v>
      </c>
      <c r="G26" s="48">
        <f>G27+G28+G29</f>
        <v>392911.84</v>
      </c>
    </row>
    <row r="27" spans="1:7" ht="30" x14ac:dyDescent="0.25">
      <c r="A27" s="194">
        <v>41</v>
      </c>
      <c r="B27" s="195"/>
      <c r="C27" s="196"/>
      <c r="D27" s="49" t="s">
        <v>34</v>
      </c>
      <c r="E27" s="147">
        <v>2000</v>
      </c>
      <c r="F27" s="147">
        <f>G27-E27</f>
        <v>31000</v>
      </c>
      <c r="G27" s="43">
        <v>33000</v>
      </c>
    </row>
    <row r="28" spans="1:7" ht="30" x14ac:dyDescent="0.25">
      <c r="A28" s="194">
        <v>42</v>
      </c>
      <c r="B28" s="195"/>
      <c r="C28" s="196"/>
      <c r="D28" s="40" t="s">
        <v>61</v>
      </c>
      <c r="E28" s="146">
        <v>122640</v>
      </c>
      <c r="F28" s="146">
        <f>G28-E28</f>
        <v>147514.14000000001</v>
      </c>
      <c r="G28" s="43">
        <v>270154.14</v>
      </c>
    </row>
    <row r="29" spans="1:7" ht="30" x14ac:dyDescent="0.25">
      <c r="A29" s="33">
        <v>45</v>
      </c>
      <c r="B29" s="34"/>
      <c r="C29" s="35"/>
      <c r="D29" s="36" t="s">
        <v>62</v>
      </c>
      <c r="E29" s="146">
        <v>20000</v>
      </c>
      <c r="F29" s="146">
        <f>G29-E29</f>
        <v>69757.7</v>
      </c>
      <c r="G29" s="43">
        <v>89757.7</v>
      </c>
    </row>
    <row r="30" spans="1:7" x14ac:dyDescent="0.25">
      <c r="A30" s="28" t="s">
        <v>88</v>
      </c>
      <c r="B30" s="38"/>
      <c r="C30" s="39"/>
      <c r="D30" s="29" t="s">
        <v>89</v>
      </c>
      <c r="E30" s="30">
        <f>E31</f>
        <v>3635690</v>
      </c>
      <c r="F30" s="30">
        <f>F31</f>
        <v>-272990</v>
      </c>
      <c r="G30" s="30">
        <f>G31</f>
        <v>3362700</v>
      </c>
    </row>
    <row r="31" spans="1:7" x14ac:dyDescent="0.25">
      <c r="A31" s="188">
        <v>3</v>
      </c>
      <c r="B31" s="189"/>
      <c r="C31" s="190"/>
      <c r="D31" s="26" t="s">
        <v>30</v>
      </c>
      <c r="E31" s="27">
        <f>E32+E33</f>
        <v>3635690</v>
      </c>
      <c r="F31" s="27">
        <f>F32+F33</f>
        <v>-272990</v>
      </c>
      <c r="G31" s="48">
        <f>G32+G33</f>
        <v>3362700</v>
      </c>
    </row>
    <row r="32" spans="1:7" x14ac:dyDescent="0.25">
      <c r="A32" s="194">
        <v>31</v>
      </c>
      <c r="B32" s="195"/>
      <c r="C32" s="196"/>
      <c r="D32" s="40" t="s">
        <v>31</v>
      </c>
      <c r="E32" s="42">
        <v>2987630</v>
      </c>
      <c r="F32" s="42">
        <f>G32-E32</f>
        <v>-296800</v>
      </c>
      <c r="G32" s="43">
        <v>2690830</v>
      </c>
    </row>
    <row r="33" spans="1:7" x14ac:dyDescent="0.25">
      <c r="A33" s="194">
        <v>32</v>
      </c>
      <c r="B33" s="195"/>
      <c r="C33" s="196"/>
      <c r="D33" s="40" t="s">
        <v>32</v>
      </c>
      <c r="E33" s="42">
        <v>648060</v>
      </c>
      <c r="F33" s="42">
        <f>G33-E33</f>
        <v>23810</v>
      </c>
      <c r="G33" s="43">
        <v>671870</v>
      </c>
    </row>
    <row r="34" spans="1:7" x14ac:dyDescent="0.25">
      <c r="A34" s="28" t="s">
        <v>90</v>
      </c>
      <c r="B34" s="38"/>
      <c r="C34" s="39"/>
      <c r="D34" s="29" t="s">
        <v>91</v>
      </c>
      <c r="E34" s="30">
        <f>E35+E38</f>
        <v>15001490</v>
      </c>
      <c r="F34" s="30">
        <f>F35+F38</f>
        <v>-13423074.799999999</v>
      </c>
      <c r="G34" s="30">
        <f>G35+G38</f>
        <v>1578415.2000000002</v>
      </c>
    </row>
    <row r="35" spans="1:7" x14ac:dyDescent="0.25">
      <c r="A35" s="188">
        <v>3</v>
      </c>
      <c r="B35" s="189"/>
      <c r="C35" s="190"/>
      <c r="D35" s="26" t="s">
        <v>30</v>
      </c>
      <c r="E35" s="47">
        <f>E36+E37</f>
        <v>320390</v>
      </c>
      <c r="F35" s="47">
        <f t="shared" ref="F35:G35" si="5">F36+F37</f>
        <v>605005.31000000006</v>
      </c>
      <c r="G35" s="152">
        <f t="shared" si="5"/>
        <v>925395.31</v>
      </c>
    </row>
    <row r="36" spans="1:7" x14ac:dyDescent="0.25">
      <c r="A36" s="194">
        <v>32</v>
      </c>
      <c r="B36" s="195"/>
      <c r="C36" s="196"/>
      <c r="D36" s="40" t="s">
        <v>32</v>
      </c>
      <c r="E36" s="42">
        <v>320390</v>
      </c>
      <c r="F36" s="42">
        <f>G36-E36</f>
        <v>394124</v>
      </c>
      <c r="G36" s="43">
        <v>714514</v>
      </c>
    </row>
    <row r="37" spans="1:7" ht="30" x14ac:dyDescent="0.25">
      <c r="A37" s="33">
        <v>36</v>
      </c>
      <c r="B37" s="34"/>
      <c r="C37" s="35"/>
      <c r="D37" s="46" t="s">
        <v>128</v>
      </c>
      <c r="E37" s="148">
        <v>0</v>
      </c>
      <c r="F37" s="148">
        <f>G37-E37</f>
        <v>210881.31</v>
      </c>
      <c r="G37" s="43">
        <v>210881.31</v>
      </c>
    </row>
    <row r="38" spans="1:7" ht="28.5" x14ac:dyDescent="0.25">
      <c r="A38" s="188">
        <v>4</v>
      </c>
      <c r="B38" s="189"/>
      <c r="C38" s="190"/>
      <c r="D38" s="26" t="s">
        <v>33</v>
      </c>
      <c r="E38" s="52">
        <f>E40+E39</f>
        <v>14681100</v>
      </c>
      <c r="F38" s="52">
        <f t="shared" ref="F38" si="6">F40+F39</f>
        <v>-14028080.109999999</v>
      </c>
      <c r="G38" s="52">
        <f>G40+G39</f>
        <v>653019.89</v>
      </c>
    </row>
    <row r="39" spans="1:7" ht="30" x14ac:dyDescent="0.25">
      <c r="A39" s="194">
        <v>42</v>
      </c>
      <c r="B39" s="195"/>
      <c r="C39" s="196"/>
      <c r="D39" s="40" t="s">
        <v>61</v>
      </c>
      <c r="E39" s="146">
        <v>0</v>
      </c>
      <c r="F39" s="146">
        <f>G39-E39</f>
        <v>55500</v>
      </c>
      <c r="G39" s="43">
        <v>55500</v>
      </c>
    </row>
    <row r="40" spans="1:7" ht="30" x14ac:dyDescent="0.25">
      <c r="A40" s="33">
        <v>45</v>
      </c>
      <c r="B40" s="34"/>
      <c r="C40" s="35"/>
      <c r="D40" s="36" t="s">
        <v>62</v>
      </c>
      <c r="E40" s="43">
        <v>14681100</v>
      </c>
      <c r="F40" s="43">
        <f>G40-E40</f>
        <v>-14083580.109999999</v>
      </c>
      <c r="G40" s="43">
        <v>597519.89</v>
      </c>
    </row>
    <row r="41" spans="1:7" x14ac:dyDescent="0.25">
      <c r="A41" s="28" t="s">
        <v>92</v>
      </c>
      <c r="B41" s="38"/>
      <c r="C41" s="39"/>
      <c r="D41" s="29" t="s">
        <v>93</v>
      </c>
      <c r="E41" s="30">
        <f>E42+E45</f>
        <v>31616916</v>
      </c>
      <c r="F41" s="30">
        <f>F42+F45</f>
        <v>-574526</v>
      </c>
      <c r="G41" s="30">
        <f>G42+G45</f>
        <v>31042390</v>
      </c>
    </row>
    <row r="42" spans="1:7" x14ac:dyDescent="0.25">
      <c r="A42" s="188">
        <v>3</v>
      </c>
      <c r="B42" s="189"/>
      <c r="C42" s="190"/>
      <c r="D42" s="26" t="s">
        <v>30</v>
      </c>
      <c r="E42" s="27">
        <f>E43+E44</f>
        <v>22975916</v>
      </c>
      <c r="F42" s="27">
        <f>F43+F44</f>
        <v>-574526</v>
      </c>
      <c r="G42" s="48">
        <f>G43+G44</f>
        <v>22401390</v>
      </c>
    </row>
    <row r="43" spans="1:7" x14ac:dyDescent="0.25">
      <c r="A43" s="194">
        <v>31</v>
      </c>
      <c r="B43" s="195"/>
      <c r="C43" s="196"/>
      <c r="D43" s="40" t="s">
        <v>31</v>
      </c>
      <c r="E43" s="42">
        <v>20222306</v>
      </c>
      <c r="F43" s="42">
        <f>G43-E43</f>
        <v>-16502</v>
      </c>
      <c r="G43" s="43">
        <v>20205804</v>
      </c>
    </row>
    <row r="44" spans="1:7" x14ac:dyDescent="0.25">
      <c r="A44" s="194">
        <v>32</v>
      </c>
      <c r="B44" s="195"/>
      <c r="C44" s="196"/>
      <c r="D44" s="40" t="s">
        <v>32</v>
      </c>
      <c r="E44" s="42">
        <v>2753610</v>
      </c>
      <c r="F44" s="42">
        <f>G44-E44</f>
        <v>-558024</v>
      </c>
      <c r="G44" s="43">
        <v>2195586</v>
      </c>
    </row>
    <row r="45" spans="1:7" x14ac:dyDescent="0.25">
      <c r="A45" s="53">
        <v>9</v>
      </c>
      <c r="B45" s="54"/>
      <c r="C45" s="55"/>
      <c r="D45" s="26" t="s">
        <v>63</v>
      </c>
      <c r="E45" s="27">
        <f t="shared" ref="E45:G45" si="7">E46</f>
        <v>8641000</v>
      </c>
      <c r="F45" s="27">
        <f t="shared" si="7"/>
        <v>0</v>
      </c>
      <c r="G45" s="32">
        <f t="shared" si="7"/>
        <v>8641000</v>
      </c>
    </row>
    <row r="46" spans="1:7" x14ac:dyDescent="0.25">
      <c r="A46" s="33">
        <v>92</v>
      </c>
      <c r="B46" s="34"/>
      <c r="C46" s="35"/>
      <c r="D46" s="40" t="s">
        <v>64</v>
      </c>
      <c r="E46" s="135">
        <v>8641000</v>
      </c>
      <c r="F46" s="50">
        <f>G46-E46</f>
        <v>0</v>
      </c>
      <c r="G46" s="43">
        <v>8641000</v>
      </c>
    </row>
    <row r="47" spans="1:7" x14ac:dyDescent="0.25">
      <c r="A47" s="28" t="s">
        <v>94</v>
      </c>
      <c r="B47" s="38"/>
      <c r="C47" s="39"/>
      <c r="D47" s="29" t="s">
        <v>95</v>
      </c>
      <c r="E47" s="30">
        <f>E48</f>
        <v>87250</v>
      </c>
      <c r="F47" s="30">
        <f>F48</f>
        <v>3702094.82</v>
      </c>
      <c r="G47" s="30">
        <f>G48</f>
        <v>3789344.82</v>
      </c>
    </row>
    <row r="48" spans="1:7" x14ac:dyDescent="0.25">
      <c r="A48" s="188">
        <v>3</v>
      </c>
      <c r="B48" s="189"/>
      <c r="C48" s="190"/>
      <c r="D48" s="26" t="s">
        <v>30</v>
      </c>
      <c r="E48" s="27">
        <f>E50+E49+E51</f>
        <v>87250</v>
      </c>
      <c r="F48" s="27">
        <f t="shared" ref="F48:G48" si="8">F50+F49+F51</f>
        <v>3702094.82</v>
      </c>
      <c r="G48" s="27">
        <f t="shared" si="8"/>
        <v>3789344.82</v>
      </c>
    </row>
    <row r="49" spans="1:7" x14ac:dyDescent="0.25">
      <c r="A49" s="194">
        <v>31</v>
      </c>
      <c r="B49" s="195"/>
      <c r="C49" s="196"/>
      <c r="D49" s="40" t="s">
        <v>31</v>
      </c>
      <c r="E49" s="37">
        <v>81670</v>
      </c>
      <c r="F49" s="37">
        <f>G49-E49</f>
        <v>5194.7100000000064</v>
      </c>
      <c r="G49" s="43">
        <v>86864.71</v>
      </c>
    </row>
    <row r="50" spans="1:7" x14ac:dyDescent="0.25">
      <c r="A50" s="197">
        <v>32</v>
      </c>
      <c r="B50" s="197"/>
      <c r="C50" s="197"/>
      <c r="D50" s="56" t="s">
        <v>32</v>
      </c>
      <c r="E50" s="50">
        <v>5580</v>
      </c>
      <c r="F50" s="50">
        <f>G50-E50</f>
        <v>-5580</v>
      </c>
      <c r="G50" s="41">
        <v>0</v>
      </c>
    </row>
    <row r="51" spans="1:7" ht="30" x14ac:dyDescent="0.25">
      <c r="A51" s="33">
        <v>45</v>
      </c>
      <c r="B51" s="34"/>
      <c r="C51" s="35"/>
      <c r="D51" s="36" t="s">
        <v>62</v>
      </c>
      <c r="E51" s="43">
        <v>0</v>
      </c>
      <c r="F51" s="43">
        <f>G51-E51</f>
        <v>3702480.11</v>
      </c>
      <c r="G51" s="43">
        <v>3702480.11</v>
      </c>
    </row>
    <row r="52" spans="1:7" x14ac:dyDescent="0.25">
      <c r="A52" s="198" t="s">
        <v>121</v>
      </c>
      <c r="B52" s="199"/>
      <c r="C52" s="200"/>
      <c r="D52" s="29" t="s">
        <v>96</v>
      </c>
      <c r="E52" s="30">
        <f>E53+E55</f>
        <v>16000</v>
      </c>
      <c r="F52" s="30">
        <f>F53+F55</f>
        <v>38717.9</v>
      </c>
      <c r="G52" s="30">
        <f>G53+G55</f>
        <v>54717.9</v>
      </c>
    </row>
    <row r="53" spans="1:7" x14ac:dyDescent="0.25">
      <c r="A53" s="188">
        <v>3</v>
      </c>
      <c r="B53" s="189"/>
      <c r="C53" s="190"/>
      <c r="D53" s="26" t="s">
        <v>30</v>
      </c>
      <c r="E53" s="57">
        <f>E54</f>
        <v>6000</v>
      </c>
      <c r="F53" s="57">
        <f>F54</f>
        <v>2557.8999999999996</v>
      </c>
      <c r="G53" s="58">
        <f>G54</f>
        <v>8557.9</v>
      </c>
    </row>
    <row r="54" spans="1:7" x14ac:dyDescent="0.25">
      <c r="A54" s="194">
        <v>32</v>
      </c>
      <c r="B54" s="195"/>
      <c r="C54" s="196"/>
      <c r="D54" s="40" t="s">
        <v>32</v>
      </c>
      <c r="E54" s="42">
        <v>6000</v>
      </c>
      <c r="F54" s="42">
        <f>G54-E54</f>
        <v>2557.8999999999996</v>
      </c>
      <c r="G54" s="43">
        <v>8557.9</v>
      </c>
    </row>
    <row r="55" spans="1:7" ht="28.5" x14ac:dyDescent="0.25">
      <c r="A55" s="188">
        <v>4</v>
      </c>
      <c r="B55" s="189"/>
      <c r="C55" s="190"/>
      <c r="D55" s="26" t="s">
        <v>33</v>
      </c>
      <c r="E55" s="27">
        <f>E56</f>
        <v>10000</v>
      </c>
      <c r="F55" s="27">
        <f>F56</f>
        <v>36160</v>
      </c>
      <c r="G55" s="48">
        <f>G56</f>
        <v>46160</v>
      </c>
    </row>
    <row r="56" spans="1:7" ht="30" x14ac:dyDescent="0.25">
      <c r="A56" s="194">
        <v>42</v>
      </c>
      <c r="B56" s="195"/>
      <c r="C56" s="196"/>
      <c r="D56" s="40" t="s">
        <v>61</v>
      </c>
      <c r="E56" s="42">
        <v>10000</v>
      </c>
      <c r="F56" s="42">
        <f>G56-E56</f>
        <v>36160</v>
      </c>
      <c r="G56" s="43">
        <v>46160</v>
      </c>
    </row>
    <row r="57" spans="1:7" x14ac:dyDescent="0.25">
      <c r="A57" s="205" t="s">
        <v>97</v>
      </c>
      <c r="B57" s="206"/>
      <c r="C57" s="207"/>
      <c r="D57" s="29" t="s">
        <v>27</v>
      </c>
      <c r="E57" s="30">
        <f t="shared" ref="E57:G58" si="9">E58</f>
        <v>12000</v>
      </c>
      <c r="F57" s="30">
        <f t="shared" si="9"/>
        <v>0</v>
      </c>
      <c r="G57" s="30">
        <f t="shared" si="9"/>
        <v>12000</v>
      </c>
    </row>
    <row r="58" spans="1:7" x14ac:dyDescent="0.25">
      <c r="A58" s="188">
        <v>3</v>
      </c>
      <c r="B58" s="189"/>
      <c r="C58" s="190"/>
      <c r="D58" s="26" t="s">
        <v>30</v>
      </c>
      <c r="E58" s="27">
        <f t="shared" si="9"/>
        <v>12000</v>
      </c>
      <c r="F58" s="27">
        <f t="shared" si="9"/>
        <v>0</v>
      </c>
      <c r="G58" s="48">
        <f t="shared" si="9"/>
        <v>12000</v>
      </c>
    </row>
    <row r="59" spans="1:7" x14ac:dyDescent="0.25">
      <c r="A59" s="197">
        <v>32</v>
      </c>
      <c r="B59" s="197"/>
      <c r="C59" s="197"/>
      <c r="D59" s="56" t="s">
        <v>32</v>
      </c>
      <c r="E59" s="59">
        <v>12000</v>
      </c>
      <c r="F59" s="59">
        <f>G59-E59</f>
        <v>0</v>
      </c>
      <c r="G59" s="43">
        <v>12000</v>
      </c>
    </row>
    <row r="60" spans="1:7" x14ac:dyDescent="0.25">
      <c r="A60" s="61"/>
      <c r="B60" s="61"/>
      <c r="C60" s="61"/>
      <c r="D60" s="61"/>
      <c r="E60" s="62"/>
      <c r="F60" s="62"/>
      <c r="G60" s="63"/>
    </row>
    <row r="61" spans="1:7" ht="42.75" x14ac:dyDescent="0.25">
      <c r="A61" s="204" t="s">
        <v>98</v>
      </c>
      <c r="B61" s="204"/>
      <c r="C61" s="204"/>
      <c r="D61" s="64" t="s">
        <v>99</v>
      </c>
      <c r="E61" s="27">
        <f t="shared" ref="E61:G62" si="10">E62</f>
        <v>624026</v>
      </c>
      <c r="F61" s="27">
        <f t="shared" si="10"/>
        <v>-2.9103830456733704E-11</v>
      </c>
      <c r="G61" s="48">
        <f t="shared" si="10"/>
        <v>624026</v>
      </c>
    </row>
    <row r="62" spans="1:7" ht="42.75" x14ac:dyDescent="0.25">
      <c r="A62" s="191" t="s">
        <v>116</v>
      </c>
      <c r="B62" s="192"/>
      <c r="C62" s="193"/>
      <c r="D62" s="26" t="s">
        <v>115</v>
      </c>
      <c r="E62" s="27">
        <f t="shared" si="10"/>
        <v>624026</v>
      </c>
      <c r="F62" s="27">
        <f t="shared" si="10"/>
        <v>-2.9103830456733704E-11</v>
      </c>
      <c r="G62" s="48">
        <f t="shared" si="10"/>
        <v>624026</v>
      </c>
    </row>
    <row r="63" spans="1:7" x14ac:dyDescent="0.25">
      <c r="A63" s="201" t="s">
        <v>100</v>
      </c>
      <c r="B63" s="202"/>
      <c r="C63" s="203"/>
      <c r="D63" s="29" t="s">
        <v>69</v>
      </c>
      <c r="E63" s="30">
        <f>E64+E66</f>
        <v>624026</v>
      </c>
      <c r="F63" s="30">
        <f>F64+F66</f>
        <v>-2.9103830456733704E-11</v>
      </c>
      <c r="G63" s="30">
        <f>G64+G66</f>
        <v>624026</v>
      </c>
    </row>
    <row r="64" spans="1:7" x14ac:dyDescent="0.25">
      <c r="A64" s="188">
        <v>3</v>
      </c>
      <c r="B64" s="189"/>
      <c r="C64" s="190"/>
      <c r="D64" s="26" t="s">
        <v>30</v>
      </c>
      <c r="E64" s="27">
        <f t="shared" ref="E64:G64" si="11">E65</f>
        <v>230390.29</v>
      </c>
      <c r="F64" s="27">
        <f t="shared" si="11"/>
        <v>941.35999999998603</v>
      </c>
      <c r="G64" s="27">
        <f t="shared" si="11"/>
        <v>231331.65</v>
      </c>
    </row>
    <row r="65" spans="1:7" x14ac:dyDescent="0.25">
      <c r="A65" s="194">
        <v>32</v>
      </c>
      <c r="B65" s="195"/>
      <c r="C65" s="196"/>
      <c r="D65" s="40" t="s">
        <v>32</v>
      </c>
      <c r="E65" s="42">
        <v>230390.29</v>
      </c>
      <c r="F65" s="42">
        <f>G65-E65</f>
        <v>941.35999999998603</v>
      </c>
      <c r="G65" s="43">
        <v>231331.65</v>
      </c>
    </row>
    <row r="66" spans="1:7" ht="28.5" x14ac:dyDescent="0.25">
      <c r="A66" s="188">
        <v>4</v>
      </c>
      <c r="B66" s="189"/>
      <c r="C66" s="190"/>
      <c r="D66" s="26" t="s">
        <v>33</v>
      </c>
      <c r="E66" s="27">
        <f>E67+E68</f>
        <v>393635.70999999996</v>
      </c>
      <c r="F66" s="27">
        <f>F67+F68</f>
        <v>-941.36000000001513</v>
      </c>
      <c r="G66" s="27">
        <f>G67+G68</f>
        <v>392694.35</v>
      </c>
    </row>
    <row r="67" spans="1:7" ht="30" x14ac:dyDescent="0.25">
      <c r="A67" s="194">
        <v>42</v>
      </c>
      <c r="B67" s="195"/>
      <c r="C67" s="196"/>
      <c r="D67" s="40" t="s">
        <v>61</v>
      </c>
      <c r="E67" s="42">
        <v>145000</v>
      </c>
      <c r="F67" s="42">
        <f>G67-E67</f>
        <v>47259.859999999986</v>
      </c>
      <c r="G67" s="43">
        <v>192259.86</v>
      </c>
    </row>
    <row r="68" spans="1:7" ht="30" x14ac:dyDescent="0.25">
      <c r="A68" s="194">
        <v>45</v>
      </c>
      <c r="B68" s="195"/>
      <c r="C68" s="196"/>
      <c r="D68" s="36" t="s">
        <v>62</v>
      </c>
      <c r="E68" s="50">
        <v>248635.71</v>
      </c>
      <c r="F68" s="50">
        <f>G68-E68</f>
        <v>-48201.22</v>
      </c>
      <c r="G68" s="51">
        <v>200434.49</v>
      </c>
    </row>
    <row r="69" spans="1:7" x14ac:dyDescent="0.25">
      <c r="A69" s="34"/>
      <c r="B69" s="34"/>
      <c r="C69" s="34"/>
      <c r="D69" s="66"/>
      <c r="E69" s="63"/>
      <c r="F69" s="63"/>
      <c r="G69" s="63"/>
    </row>
    <row r="70" spans="1:7" ht="42.75" x14ac:dyDescent="0.25">
      <c r="A70" s="204" t="s">
        <v>101</v>
      </c>
      <c r="B70" s="204"/>
      <c r="C70" s="204"/>
      <c r="D70" s="64" t="s">
        <v>102</v>
      </c>
      <c r="E70" s="27">
        <f>E71+E77+E80</f>
        <v>353453</v>
      </c>
      <c r="F70" s="27">
        <f t="shared" ref="F70:G70" si="12">F71+F77+F80</f>
        <v>4634307</v>
      </c>
      <c r="G70" s="27">
        <f t="shared" si="12"/>
        <v>4987760</v>
      </c>
    </row>
    <row r="71" spans="1:7" ht="42.75" x14ac:dyDescent="0.25">
      <c r="A71" s="191" t="s">
        <v>129</v>
      </c>
      <c r="B71" s="192"/>
      <c r="C71" s="193"/>
      <c r="D71" s="26" t="s">
        <v>118</v>
      </c>
      <c r="E71" s="27">
        <f t="shared" ref="E71:G71" si="13">E72</f>
        <v>142000</v>
      </c>
      <c r="F71" s="65">
        <f t="shared" si="13"/>
        <v>24560</v>
      </c>
      <c r="G71" s="27">
        <f t="shared" si="13"/>
        <v>166560</v>
      </c>
    </row>
    <row r="72" spans="1:7" x14ac:dyDescent="0.25">
      <c r="A72" s="201" t="s">
        <v>86</v>
      </c>
      <c r="B72" s="202"/>
      <c r="C72" s="203"/>
      <c r="D72" s="29" t="s">
        <v>37</v>
      </c>
      <c r="E72" s="30">
        <f>E73+E75</f>
        <v>142000</v>
      </c>
      <c r="F72" s="31">
        <f t="shared" ref="F72" si="14">F73+F75</f>
        <v>24560</v>
      </c>
      <c r="G72" s="30">
        <f>G73+G75</f>
        <v>166560</v>
      </c>
    </row>
    <row r="73" spans="1:7" x14ac:dyDescent="0.25">
      <c r="A73" s="188">
        <v>3</v>
      </c>
      <c r="B73" s="189"/>
      <c r="C73" s="190"/>
      <c r="D73" s="26" t="s">
        <v>30</v>
      </c>
      <c r="E73" s="27">
        <f t="shared" ref="E73:G73" si="15">E74</f>
        <v>52000</v>
      </c>
      <c r="F73" s="65">
        <f t="shared" si="15"/>
        <v>9060</v>
      </c>
      <c r="G73" s="27">
        <f t="shared" si="15"/>
        <v>61060</v>
      </c>
    </row>
    <row r="74" spans="1:7" x14ac:dyDescent="0.25">
      <c r="A74" s="194">
        <v>32</v>
      </c>
      <c r="B74" s="195"/>
      <c r="C74" s="196"/>
      <c r="D74" s="40" t="s">
        <v>32</v>
      </c>
      <c r="E74" s="42">
        <v>52000</v>
      </c>
      <c r="F74" s="136">
        <f>G74-E74</f>
        <v>9060</v>
      </c>
      <c r="G74" s="43">
        <v>61060</v>
      </c>
    </row>
    <row r="75" spans="1:7" ht="28.5" x14ac:dyDescent="0.25">
      <c r="A75" s="188">
        <v>4</v>
      </c>
      <c r="B75" s="189"/>
      <c r="C75" s="190"/>
      <c r="D75" s="26" t="s">
        <v>33</v>
      </c>
      <c r="E75" s="52">
        <f t="shared" ref="E75:G75" si="16">E76</f>
        <v>90000</v>
      </c>
      <c r="F75" s="137">
        <f t="shared" si="16"/>
        <v>15500</v>
      </c>
      <c r="G75" s="52">
        <f t="shared" si="16"/>
        <v>105500</v>
      </c>
    </row>
    <row r="76" spans="1:7" ht="30" x14ac:dyDescent="0.25">
      <c r="A76" s="194">
        <v>42</v>
      </c>
      <c r="B76" s="195"/>
      <c r="C76" s="196"/>
      <c r="D76" s="40" t="s">
        <v>61</v>
      </c>
      <c r="E76" s="42">
        <v>90000</v>
      </c>
      <c r="F76" s="136">
        <f>G76-E76</f>
        <v>15500</v>
      </c>
      <c r="G76" s="37">
        <v>105500</v>
      </c>
    </row>
    <row r="77" spans="1:7" s="134" customFormat="1" ht="42.75" x14ac:dyDescent="0.25">
      <c r="A77" s="191" t="s">
        <v>119</v>
      </c>
      <c r="B77" s="192"/>
      <c r="C77" s="193"/>
      <c r="D77" s="26" t="s">
        <v>115</v>
      </c>
      <c r="E77" s="27">
        <f t="shared" ref="E77:G77" si="17">E78</f>
        <v>211453</v>
      </c>
      <c r="F77" s="65">
        <f t="shared" ref="F77" si="18">F78</f>
        <v>109747</v>
      </c>
      <c r="G77" s="27">
        <f t="shared" si="17"/>
        <v>321200</v>
      </c>
    </row>
    <row r="78" spans="1:7" s="134" customFormat="1" x14ac:dyDescent="0.25">
      <c r="A78" s="201" t="s">
        <v>86</v>
      </c>
      <c r="B78" s="202"/>
      <c r="C78" s="203"/>
      <c r="D78" s="29" t="s">
        <v>37</v>
      </c>
      <c r="E78" s="30">
        <f>E79</f>
        <v>211453</v>
      </c>
      <c r="F78" s="31">
        <f>F79</f>
        <v>109747</v>
      </c>
      <c r="G78" s="30">
        <f>G79</f>
        <v>321200</v>
      </c>
    </row>
    <row r="79" spans="1:7" s="134" customFormat="1" ht="30" x14ac:dyDescent="0.25">
      <c r="A79" s="194">
        <v>45</v>
      </c>
      <c r="B79" s="195"/>
      <c r="C79" s="196"/>
      <c r="D79" s="40" t="s">
        <v>103</v>
      </c>
      <c r="E79" s="132">
        <v>211453</v>
      </c>
      <c r="F79" s="138">
        <f>G79-E79</f>
        <v>109747</v>
      </c>
      <c r="G79" s="133">
        <v>321200</v>
      </c>
    </row>
    <row r="80" spans="1:7" s="134" customFormat="1" ht="28.5" x14ac:dyDescent="0.25">
      <c r="A80" s="191" t="s">
        <v>130</v>
      </c>
      <c r="B80" s="192"/>
      <c r="C80" s="193"/>
      <c r="D80" s="26" t="s">
        <v>131</v>
      </c>
      <c r="E80" s="27">
        <f t="shared" ref="E80:G80" si="19">E81</f>
        <v>0</v>
      </c>
      <c r="F80" s="65">
        <f t="shared" si="19"/>
        <v>4500000</v>
      </c>
      <c r="G80" s="27">
        <f t="shared" si="19"/>
        <v>4500000</v>
      </c>
    </row>
    <row r="81" spans="1:7" s="134" customFormat="1" x14ac:dyDescent="0.25">
      <c r="A81" s="201" t="s">
        <v>132</v>
      </c>
      <c r="B81" s="202"/>
      <c r="C81" s="203"/>
      <c r="D81" s="29" t="s">
        <v>133</v>
      </c>
      <c r="E81" s="30">
        <f>E82</f>
        <v>0</v>
      </c>
      <c r="F81" s="31">
        <f>F82</f>
        <v>4500000</v>
      </c>
      <c r="G81" s="30">
        <f>G82</f>
        <v>4500000</v>
      </c>
    </row>
    <row r="82" spans="1:7" s="134" customFormat="1" ht="30" x14ac:dyDescent="0.25">
      <c r="A82" s="194">
        <v>45</v>
      </c>
      <c r="B82" s="195"/>
      <c r="C82" s="196"/>
      <c r="D82" s="40" t="s">
        <v>103</v>
      </c>
      <c r="E82" s="132">
        <v>0</v>
      </c>
      <c r="F82" s="138">
        <f>G82-E82</f>
        <v>4500000</v>
      </c>
      <c r="G82" s="133">
        <v>4500000</v>
      </c>
    </row>
    <row r="83" spans="1:7" x14ac:dyDescent="0.25">
      <c r="A83" s="61"/>
      <c r="B83" s="61"/>
      <c r="C83" s="61"/>
      <c r="D83" s="61"/>
      <c r="E83" s="61"/>
      <c r="F83" s="61"/>
      <c r="G83" s="67"/>
    </row>
    <row r="85" spans="1:7" x14ac:dyDescent="0.25">
      <c r="F85" s="181" t="s">
        <v>138</v>
      </c>
      <c r="G85" s="181"/>
    </row>
    <row r="86" spans="1:7" x14ac:dyDescent="0.25">
      <c r="F86" s="181" t="s">
        <v>139</v>
      </c>
      <c r="G86" s="181"/>
    </row>
  </sheetData>
  <mergeCells count="67">
    <mergeCell ref="A67:C67"/>
    <mergeCell ref="A68:C68"/>
    <mergeCell ref="A61:C61"/>
    <mergeCell ref="A56:C56"/>
    <mergeCell ref="A57:C57"/>
    <mergeCell ref="A58:C58"/>
    <mergeCell ref="A59:C59"/>
    <mergeCell ref="A65:C65"/>
    <mergeCell ref="A62:C62"/>
    <mergeCell ref="A63:C63"/>
    <mergeCell ref="A64:C64"/>
    <mergeCell ref="A66:C66"/>
    <mergeCell ref="A76:C76"/>
    <mergeCell ref="A70:C70"/>
    <mergeCell ref="A72:C72"/>
    <mergeCell ref="A73:C73"/>
    <mergeCell ref="A74:C74"/>
    <mergeCell ref="A75:C75"/>
    <mergeCell ref="A71:C71"/>
    <mergeCell ref="A77:C77"/>
    <mergeCell ref="A78:C78"/>
    <mergeCell ref="A79:C79"/>
    <mergeCell ref="A81:C81"/>
    <mergeCell ref="A82:C82"/>
    <mergeCell ref="A80:C80"/>
    <mergeCell ref="A43:C43"/>
    <mergeCell ref="A44:C44"/>
    <mergeCell ref="A54:C54"/>
    <mergeCell ref="A55:C55"/>
    <mergeCell ref="A48:C48"/>
    <mergeCell ref="A49:C49"/>
    <mergeCell ref="A50:C50"/>
    <mergeCell ref="A52:C52"/>
    <mergeCell ref="A53:C53"/>
    <mergeCell ref="A35:C35"/>
    <mergeCell ref="A36:C36"/>
    <mergeCell ref="A38:C38"/>
    <mergeCell ref="A42:C42"/>
    <mergeCell ref="A39:C39"/>
    <mergeCell ref="A27:C27"/>
    <mergeCell ref="A28:C28"/>
    <mergeCell ref="A31:C31"/>
    <mergeCell ref="A32:C32"/>
    <mergeCell ref="A33:C33"/>
    <mergeCell ref="A26:C26"/>
    <mergeCell ref="A2:G2"/>
    <mergeCell ref="A9:D9"/>
    <mergeCell ref="A10:D10"/>
    <mergeCell ref="A11:D11"/>
    <mergeCell ref="A12:D12"/>
    <mergeCell ref="A8:D8"/>
    <mergeCell ref="F85:G85"/>
    <mergeCell ref="F86:G86"/>
    <mergeCell ref="A4:D4"/>
    <mergeCell ref="A5:D5"/>
    <mergeCell ref="A6:D6"/>
    <mergeCell ref="A7:D7"/>
    <mergeCell ref="A13:D13"/>
    <mergeCell ref="A14:D14"/>
    <mergeCell ref="A15:D15"/>
    <mergeCell ref="A16:D16"/>
    <mergeCell ref="A17:C17"/>
    <mergeCell ref="A18:C18"/>
    <mergeCell ref="A20:C20"/>
    <mergeCell ref="A21:C21"/>
    <mergeCell ref="A22:C22"/>
    <mergeCell ref="A23:C23"/>
  </mergeCells>
  <pageMargins left="0.7" right="0.7" top="0.75" bottom="0.75" header="0.3" footer="0.3"/>
  <pageSetup paperSize="9" scale="62" fitToHeight="0" orientation="portrait" r:id="rId1"/>
  <ignoredErrors>
    <ignoredError sqref="E72:G72 F74:F76 F54:F56 F45:F46 F26 E63:G63 F66 F79" formula="1"/>
    <ignoredError sqref="A30 A34 A41 A19 A47 A52 A5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 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 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2025-10-30T08:41:35Z</dcterms:modified>
</cp:coreProperties>
</file>