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pecek\Desktop\SJEDNICA UPRAVNOG VIJEĆA 26.02.2026\"/>
    </mc:Choice>
  </mc:AlternateContent>
  <xr:revisionPtr revIDLastSave="0" documentId="13_ncr:1_{901EB9A7-7F67-499D-BFF9-BF694DF1BB9F}" xr6:coauthVersionLast="47" xr6:coauthVersionMax="47" xr10:uidLastSave="{00000000-0000-0000-0000-000000000000}"/>
  <bookViews>
    <workbookView xWindow="-120" yWindow="-120" windowWidth="29040" windowHeight="15720" firstSheet="5" activeTab="1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 " sheetId="13" r:id="rId7"/>
    <sheet name="Potraživanja" sheetId="16" r:id="rId8"/>
    <sheet name="Dospjele obveze" sheetId="17" r:id="rId9"/>
    <sheet name="Dana jamstva" sheetId="14" r:id="rId10"/>
    <sheet name="Obveze po sud.sporovima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13" l="1"/>
  <c r="H97" i="13"/>
  <c r="H63" i="3"/>
  <c r="I63" i="3"/>
  <c r="J63" i="3"/>
  <c r="G63" i="3"/>
  <c r="I181" i="13"/>
  <c r="I180" i="13"/>
  <c r="I179" i="13"/>
  <c r="I177" i="13"/>
  <c r="I176" i="13"/>
  <c r="I175" i="13"/>
  <c r="I174" i="13"/>
  <c r="I170" i="13"/>
  <c r="I162" i="13"/>
  <c r="I161" i="13"/>
  <c r="I160" i="13"/>
  <c r="I159" i="13"/>
  <c r="I158" i="13"/>
  <c r="I154" i="13"/>
  <c r="I150" i="13"/>
  <c r="I149" i="13"/>
  <c r="I144" i="13"/>
  <c r="I143" i="13"/>
  <c r="I142" i="13"/>
  <c r="I139" i="13"/>
  <c r="I138" i="13"/>
  <c r="I137" i="13"/>
  <c r="I132" i="13"/>
  <c r="I131" i="13"/>
  <c r="I122" i="13"/>
  <c r="I121" i="13"/>
  <c r="I120" i="13"/>
  <c r="I118" i="13"/>
  <c r="I117" i="13"/>
  <c r="I19" i="13"/>
  <c r="I18" i="13"/>
  <c r="I17" i="13"/>
  <c r="I16" i="13"/>
  <c r="I15" i="13"/>
  <c r="I14" i="13"/>
  <c r="I13" i="13"/>
  <c r="I12" i="13"/>
  <c r="I11" i="13"/>
  <c r="I10" i="13"/>
  <c r="I9" i="13"/>
  <c r="H9" i="11"/>
  <c r="G9" i="11"/>
  <c r="L10" i="1"/>
  <c r="K25" i="1"/>
  <c r="K24" i="1"/>
  <c r="L16" i="1"/>
  <c r="D25" i="8"/>
  <c r="E25" i="8"/>
  <c r="F25" i="8"/>
  <c r="C25" i="8"/>
  <c r="D40" i="8"/>
  <c r="D38" i="8"/>
  <c r="D34" i="8"/>
  <c r="D32" i="8"/>
  <c r="D30" i="8"/>
  <c r="D26" i="8"/>
  <c r="G25" i="1"/>
  <c r="G10" i="8"/>
  <c r="D11" i="10"/>
  <c r="E11" i="10"/>
  <c r="C11" i="10"/>
  <c r="D12" i="10"/>
  <c r="E12" i="10"/>
  <c r="F12" i="10"/>
  <c r="F11" i="10" s="1"/>
  <c r="C12" i="10"/>
  <c r="H13" i="9"/>
  <c r="I13" i="9"/>
  <c r="G13" i="9"/>
  <c r="J25" i="1"/>
  <c r="J16" i="1"/>
  <c r="G111" i="13"/>
  <c r="H111" i="13"/>
  <c r="F111" i="13"/>
  <c r="F26" i="16" l="1"/>
  <c r="F27" i="16"/>
  <c r="E37" i="17"/>
  <c r="C37" i="17"/>
  <c r="G36" i="17"/>
  <c r="G35" i="17"/>
  <c r="G34" i="17"/>
  <c r="G33" i="17"/>
  <c r="G32" i="17"/>
  <c r="G31" i="17"/>
  <c r="G30" i="17"/>
  <c r="G29" i="17"/>
  <c r="G28" i="17"/>
  <c r="G27" i="17"/>
  <c r="G26" i="17"/>
  <c r="G37" i="17" s="1"/>
  <c r="E19" i="17"/>
  <c r="H19" i="17" s="1"/>
  <c r="C19" i="17"/>
  <c r="D19" i="17" s="1"/>
  <c r="G18" i="17"/>
  <c r="F18" i="17"/>
  <c r="D18" i="17"/>
  <c r="H17" i="17"/>
  <c r="G17" i="17"/>
  <c r="F17" i="17"/>
  <c r="D17" i="17"/>
  <c r="H16" i="17"/>
  <c r="G16" i="17"/>
  <c r="F16" i="17"/>
  <c r="D16" i="17"/>
  <c r="G15" i="17"/>
  <c r="F15" i="17"/>
  <c r="D15" i="17"/>
  <c r="H14" i="17"/>
  <c r="G14" i="17"/>
  <c r="F14" i="17"/>
  <c r="D14" i="17"/>
  <c r="H13" i="17"/>
  <c r="G13" i="17"/>
  <c r="F13" i="17"/>
  <c r="D13" i="17"/>
  <c r="H12" i="17"/>
  <c r="G12" i="17"/>
  <c r="F12" i="17"/>
  <c r="D12" i="17"/>
  <c r="H11" i="17"/>
  <c r="G11" i="17"/>
  <c r="F11" i="17"/>
  <c r="D11" i="17"/>
  <c r="H10" i="17"/>
  <c r="G10" i="17"/>
  <c r="F10" i="17"/>
  <c r="D10" i="17"/>
  <c r="H9" i="17"/>
  <c r="G9" i="17"/>
  <c r="F9" i="17"/>
  <c r="D9" i="17"/>
  <c r="H8" i="17"/>
  <c r="G8" i="17"/>
  <c r="G19" i="17" s="1"/>
  <c r="F8" i="17"/>
  <c r="D8" i="17"/>
  <c r="E27" i="16"/>
  <c r="H26" i="16"/>
  <c r="G26" i="16"/>
  <c r="E25" i="16"/>
  <c r="C25" i="16"/>
  <c r="D24" i="16" s="1"/>
  <c r="H24" i="16"/>
  <c r="G24" i="16"/>
  <c r="H23" i="16"/>
  <c r="G23" i="16"/>
  <c r="H22" i="16"/>
  <c r="G22" i="16"/>
  <c r="H21" i="16"/>
  <c r="G21" i="16"/>
  <c r="D21" i="16"/>
  <c r="H20" i="16"/>
  <c r="G20" i="16"/>
  <c r="D20" i="16"/>
  <c r="H19" i="16"/>
  <c r="G19" i="16"/>
  <c r="D19" i="16"/>
  <c r="H18" i="16"/>
  <c r="G18" i="16"/>
  <c r="D18" i="16"/>
  <c r="H17" i="16"/>
  <c r="G17" i="16"/>
  <c r="D17" i="16"/>
  <c r="H16" i="16"/>
  <c r="G16" i="16"/>
  <c r="D16" i="16"/>
  <c r="H15" i="16"/>
  <c r="G15" i="16"/>
  <c r="F15" i="16"/>
  <c r="D15" i="16"/>
  <c r="H14" i="16"/>
  <c r="G14" i="16"/>
  <c r="F14" i="16"/>
  <c r="D14" i="16"/>
  <c r="H13" i="16"/>
  <c r="G13" i="16"/>
  <c r="F13" i="16"/>
  <c r="D13" i="16"/>
  <c r="H12" i="16"/>
  <c r="G12" i="16"/>
  <c r="F12" i="16"/>
  <c r="D12" i="16"/>
  <c r="H11" i="16"/>
  <c r="G11" i="16"/>
  <c r="F11" i="16"/>
  <c r="D11" i="16"/>
  <c r="H10" i="16"/>
  <c r="G10" i="16"/>
  <c r="F10" i="16"/>
  <c r="D10" i="16"/>
  <c r="H9" i="16"/>
  <c r="G9" i="16"/>
  <c r="F9" i="16"/>
  <c r="D9" i="16"/>
  <c r="H8" i="16"/>
  <c r="G8" i="16"/>
  <c r="F8" i="16"/>
  <c r="D8" i="16"/>
  <c r="H93" i="13"/>
  <c r="H86" i="13"/>
  <c r="H70" i="13"/>
  <c r="H55" i="13"/>
  <c r="H24" i="13"/>
  <c r="H170" i="13"/>
  <c r="H162" i="13"/>
  <c r="H154" i="13"/>
  <c r="H177" i="13"/>
  <c r="H181" i="13"/>
  <c r="H132" i="13"/>
  <c r="H131" i="13" s="1"/>
  <c r="H122" i="13"/>
  <c r="H103" i="13"/>
  <c r="H66" i="13"/>
  <c r="H65" i="13" s="1"/>
  <c r="F64" i="13"/>
  <c r="J146" i="3"/>
  <c r="J145" i="3" s="1"/>
  <c r="J144" i="3" s="1"/>
  <c r="G146" i="3"/>
  <c r="G145" i="3" s="1"/>
  <c r="G144" i="3" s="1"/>
  <c r="J121" i="3"/>
  <c r="J118" i="3"/>
  <c r="J117" i="3" s="1"/>
  <c r="J97" i="3"/>
  <c r="G97" i="3"/>
  <c r="J57" i="3"/>
  <c r="J56" i="3" s="1"/>
  <c r="G57" i="3"/>
  <c r="G56" i="3" s="1"/>
  <c r="J28" i="3"/>
  <c r="G28" i="3"/>
  <c r="J25" i="3"/>
  <c r="G25" i="3"/>
  <c r="J14" i="3"/>
  <c r="G14" i="3"/>
  <c r="I13" i="1"/>
  <c r="I10" i="1"/>
  <c r="I16" i="1" s="1"/>
  <c r="G180" i="13"/>
  <c r="G179" i="13" s="1"/>
  <c r="G176" i="13"/>
  <c r="G175" i="13" s="1"/>
  <c r="G174" i="13" s="1"/>
  <c r="G161" i="13"/>
  <c r="G160" i="13" s="1"/>
  <c r="G149" i="13"/>
  <c r="G145" i="13"/>
  <c r="G138" i="13"/>
  <c r="G137" i="13" s="1"/>
  <c r="G18" i="13" s="1"/>
  <c r="G131" i="13"/>
  <c r="G121" i="13"/>
  <c r="G117" i="13"/>
  <c r="G108" i="13"/>
  <c r="G98" i="13"/>
  <c r="G92" i="13"/>
  <c r="G90" i="13"/>
  <c r="G85" i="13" s="1"/>
  <c r="G69" i="13"/>
  <c r="G68" i="13" s="1"/>
  <c r="G13" i="13" s="1"/>
  <c r="G52" i="13"/>
  <c r="G23" i="13"/>
  <c r="F180" i="13"/>
  <c r="F179" i="13" s="1"/>
  <c r="F176" i="13"/>
  <c r="F175" i="13" s="1"/>
  <c r="F174" i="13" s="1"/>
  <c r="F121" i="13"/>
  <c r="F131" i="13"/>
  <c r="F19" i="17" l="1"/>
  <c r="F16" i="16"/>
  <c r="F17" i="16"/>
  <c r="F18" i="16"/>
  <c r="F19" i="16"/>
  <c r="F20" i="16"/>
  <c r="F21" i="16"/>
  <c r="F22" i="16"/>
  <c r="F23" i="16"/>
  <c r="F24" i="16"/>
  <c r="D25" i="16"/>
  <c r="H25" i="16"/>
  <c r="G25" i="16"/>
  <c r="D26" i="16"/>
  <c r="C27" i="16"/>
  <c r="D27" i="16" s="1"/>
  <c r="D22" i="16"/>
  <c r="D23" i="16"/>
  <c r="F25" i="16"/>
  <c r="H121" i="13"/>
  <c r="H120" i="13" s="1"/>
  <c r="H17" i="13" s="1"/>
  <c r="G84" i="13"/>
  <c r="G14" i="13" s="1"/>
  <c r="H64" i="13"/>
  <c r="G159" i="13"/>
  <c r="G158" i="13" s="1"/>
  <c r="H180" i="13"/>
  <c r="H11" i="13" s="1"/>
  <c r="G120" i="13"/>
  <c r="G17" i="13" s="1"/>
  <c r="G11" i="13"/>
  <c r="G22" i="13"/>
  <c r="G12" i="13" s="1"/>
  <c r="G144" i="13"/>
  <c r="G143" i="13" s="1"/>
  <c r="G142" i="13" s="1"/>
  <c r="G110" i="13"/>
  <c r="G16" i="13" s="1"/>
  <c r="F11" i="13"/>
  <c r="G15" i="13"/>
  <c r="J55" i="3"/>
  <c r="G55" i="3"/>
  <c r="F120" i="13"/>
  <c r="F17" i="13" s="1"/>
  <c r="G27" i="16" l="1"/>
  <c r="H27" i="16"/>
  <c r="G10" i="13"/>
  <c r="H179" i="13"/>
  <c r="G9" i="13"/>
  <c r="G21" i="13"/>
  <c r="G20" i="13" s="1"/>
  <c r="G19" i="13" l="1"/>
  <c r="H176" i="13"/>
  <c r="H108" i="13"/>
  <c r="F108" i="13"/>
  <c r="H90" i="13"/>
  <c r="H85" i="13" s="1"/>
  <c r="F90" i="13"/>
  <c r="F85" i="13" s="1"/>
  <c r="H39" i="8"/>
  <c r="G39" i="8"/>
  <c r="E38" i="8"/>
  <c r="F38" i="8"/>
  <c r="C38" i="8"/>
  <c r="D22" i="8"/>
  <c r="D20" i="8"/>
  <c r="D16" i="8"/>
  <c r="D14" i="8"/>
  <c r="D12" i="8"/>
  <c r="D8" i="8"/>
  <c r="E16" i="8"/>
  <c r="H21" i="8"/>
  <c r="G21" i="8"/>
  <c r="E20" i="8"/>
  <c r="F20" i="8"/>
  <c r="C20" i="8"/>
  <c r="H138" i="3"/>
  <c r="H136" i="3"/>
  <c r="H123" i="3"/>
  <c r="H64" i="3"/>
  <c r="H49" i="3"/>
  <c r="H12" i="3"/>
  <c r="F23" i="13"/>
  <c r="F52" i="13"/>
  <c r="F69" i="13"/>
  <c r="F68" i="13" s="1"/>
  <c r="F13" i="13" s="1"/>
  <c r="F92" i="13"/>
  <c r="F98" i="13"/>
  <c r="F117" i="13"/>
  <c r="F138" i="13"/>
  <c r="F137" i="13" s="1"/>
  <c r="F18" i="13" s="1"/>
  <c r="F145" i="13"/>
  <c r="F149" i="13"/>
  <c r="F161" i="13"/>
  <c r="F160" i="13" s="1"/>
  <c r="C8" i="10"/>
  <c r="C7" i="10" s="1"/>
  <c r="G14" i="9"/>
  <c r="G12" i="9" s="1"/>
  <c r="G10" i="9"/>
  <c r="G9" i="9" s="1"/>
  <c r="G8" i="9" s="1"/>
  <c r="G11" i="8"/>
  <c r="G29" i="8"/>
  <c r="C40" i="8"/>
  <c r="C34" i="8"/>
  <c r="C32" i="8"/>
  <c r="C30" i="8"/>
  <c r="C26" i="8"/>
  <c r="C22" i="8"/>
  <c r="C16" i="8"/>
  <c r="C14" i="8"/>
  <c r="C12" i="8"/>
  <c r="C8" i="8"/>
  <c r="C7" i="8" s="1"/>
  <c r="K119" i="3"/>
  <c r="K137" i="3"/>
  <c r="G141" i="3"/>
  <c r="G140" i="3" s="1"/>
  <c r="G138" i="3"/>
  <c r="G136" i="3"/>
  <c r="G130" i="3"/>
  <c r="G128" i="3"/>
  <c r="G125" i="3"/>
  <c r="G124" i="3" s="1"/>
  <c r="G121" i="3"/>
  <c r="G120" i="3" s="1"/>
  <c r="G118" i="3"/>
  <c r="G117" i="3" s="1"/>
  <c r="K117" i="3" s="1"/>
  <c r="G112" i="3"/>
  <c r="G110" i="3"/>
  <c r="G101" i="3"/>
  <c r="G95" i="3"/>
  <c r="G85" i="3"/>
  <c r="G78" i="3"/>
  <c r="G73" i="3"/>
  <c r="G70" i="3"/>
  <c r="G68" i="3"/>
  <c r="G66" i="3"/>
  <c r="K54" i="3"/>
  <c r="G51" i="3"/>
  <c r="G50" i="3" s="1"/>
  <c r="G49" i="3" s="1"/>
  <c r="G47" i="3"/>
  <c r="G46" i="3" s="1"/>
  <c r="G44" i="3"/>
  <c r="G40" i="3"/>
  <c r="G36" i="3"/>
  <c r="G33" i="3"/>
  <c r="G30" i="3"/>
  <c r="G27" i="3" s="1"/>
  <c r="G24" i="3"/>
  <c r="G21" i="3"/>
  <c r="G18" i="3"/>
  <c r="G16" i="3"/>
  <c r="G23" i="1"/>
  <c r="G13" i="1"/>
  <c r="G10" i="1"/>
  <c r="G16" i="1" s="1"/>
  <c r="G13" i="3" l="1"/>
  <c r="H11" i="3"/>
  <c r="G72" i="3"/>
  <c r="D7" i="8"/>
  <c r="H38" i="8"/>
  <c r="G38" i="8"/>
  <c r="F22" i="13"/>
  <c r="H175" i="13"/>
  <c r="G109" i="3"/>
  <c r="G32" i="3"/>
  <c r="G127" i="3"/>
  <c r="G123" i="3" s="1"/>
  <c r="F97" i="13"/>
  <c r="F15" i="13" s="1"/>
  <c r="I90" i="13"/>
  <c r="F9" i="13"/>
  <c r="F144" i="13"/>
  <c r="F10" i="13" s="1"/>
  <c r="F110" i="13"/>
  <c r="F16" i="13" s="1"/>
  <c r="F84" i="13"/>
  <c r="F14" i="13" s="1"/>
  <c r="G20" i="8"/>
  <c r="H20" i="8"/>
  <c r="K118" i="3"/>
  <c r="G65" i="3"/>
  <c r="G39" i="3"/>
  <c r="H174" i="13" l="1"/>
  <c r="G64" i="3"/>
  <c r="G12" i="3"/>
  <c r="G11" i="3" s="1"/>
  <c r="F159" i="13"/>
  <c r="F158" i="13" s="1"/>
  <c r="F143" i="13"/>
  <c r="F142" i="13" s="1"/>
  <c r="F21" i="13"/>
  <c r="F20" i="13" s="1"/>
  <c r="F12" i="13"/>
  <c r="F19" i="13" s="1"/>
  <c r="H29" i="8"/>
  <c r="K67" i="3"/>
  <c r="K69" i="3"/>
  <c r="K71" i="3"/>
  <c r="K74" i="3"/>
  <c r="K75" i="3"/>
  <c r="K76" i="3"/>
  <c r="K77" i="3"/>
  <c r="K79" i="3"/>
  <c r="K80" i="3"/>
  <c r="K81" i="3"/>
  <c r="K82" i="3"/>
  <c r="K83" i="3"/>
  <c r="K84" i="3"/>
  <c r="K86" i="3"/>
  <c r="K87" i="3"/>
  <c r="K88" i="3"/>
  <c r="K89" i="3"/>
  <c r="K90" i="3"/>
  <c r="K91" i="3"/>
  <c r="K92" i="3"/>
  <c r="K93" i="3"/>
  <c r="K94" i="3"/>
  <c r="K96" i="3"/>
  <c r="K102" i="3"/>
  <c r="K103" i="3"/>
  <c r="K104" i="3"/>
  <c r="K105" i="3"/>
  <c r="K106" i="3"/>
  <c r="K107" i="3"/>
  <c r="K108" i="3"/>
  <c r="K113" i="3"/>
  <c r="K114" i="3"/>
  <c r="K115" i="3"/>
  <c r="K116" i="3"/>
  <c r="K122" i="3"/>
  <c r="K129" i="3"/>
  <c r="K131" i="3"/>
  <c r="K132" i="3"/>
  <c r="K133" i="3"/>
  <c r="K134" i="3"/>
  <c r="K135" i="3"/>
  <c r="K139" i="3"/>
  <c r="K142" i="3"/>
  <c r="K143" i="3"/>
  <c r="K31" i="3"/>
  <c r="K34" i="3"/>
  <c r="K35" i="3"/>
  <c r="K37" i="3"/>
  <c r="K38" i="3"/>
  <c r="K41" i="3"/>
  <c r="K42" i="3"/>
  <c r="K45" i="3"/>
  <c r="K48" i="3"/>
  <c r="K52" i="3"/>
  <c r="K23" i="3"/>
  <c r="J51" i="3"/>
  <c r="H112" i="13"/>
  <c r="H150" i="13" l="1"/>
  <c r="H50" i="13" l="1"/>
  <c r="I50" i="13" s="1"/>
  <c r="H48" i="13"/>
  <c r="I48" i="13" s="1"/>
  <c r="H43" i="13"/>
  <c r="H27" i="13"/>
  <c r="H23" i="13" l="1"/>
  <c r="I138" i="3"/>
  <c r="I136" i="3"/>
  <c r="J130" i="3"/>
  <c r="J136" i="3"/>
  <c r="K136" i="3" l="1"/>
  <c r="I49" i="3"/>
  <c r="I123" i="3"/>
  <c r="L117" i="3" l="1"/>
  <c r="E40" i="8"/>
  <c r="E34" i="8"/>
  <c r="E32" i="8"/>
  <c r="E30" i="8"/>
  <c r="E26" i="8"/>
  <c r="E22" i="8"/>
  <c r="E14" i="8"/>
  <c r="E12" i="8"/>
  <c r="E8" i="8"/>
  <c r="F26" i="8"/>
  <c r="H11" i="8"/>
  <c r="F8" i="8"/>
  <c r="E7" i="8" l="1"/>
  <c r="H115" i="13"/>
  <c r="E8" i="10"/>
  <c r="E7" i="10" s="1"/>
  <c r="I9" i="9"/>
  <c r="I8" i="9" s="1"/>
  <c r="I12" i="9"/>
  <c r="C8" i="11"/>
  <c r="C7" i="11" s="1"/>
  <c r="K130" i="3"/>
  <c r="J16" i="3"/>
  <c r="C13" i="15"/>
  <c r="K51" i="3" l="1"/>
  <c r="H149" i="13"/>
  <c r="H146" i="13"/>
  <c r="H145" i="13" s="1"/>
  <c r="H139" i="13"/>
  <c r="H118" i="13"/>
  <c r="H117" i="13" s="1"/>
  <c r="H99" i="13"/>
  <c r="H95" i="13"/>
  <c r="H73" i="13"/>
  <c r="H62" i="13"/>
  <c r="I62" i="13" s="1"/>
  <c r="H53" i="13"/>
  <c r="I43" i="13"/>
  <c r="I24" i="13"/>
  <c r="H69" i="13" l="1"/>
  <c r="H144" i="13"/>
  <c r="H143" i="13" s="1"/>
  <c r="I95" i="13"/>
  <c r="H52" i="13"/>
  <c r="H22" i="13" s="1"/>
  <c r="I64" i="3"/>
  <c r="I55" i="13"/>
  <c r="I112" i="13"/>
  <c r="I70" i="13"/>
  <c r="I86" i="13"/>
  <c r="I146" i="13"/>
  <c r="I99" i="13"/>
  <c r="I27" i="13"/>
  <c r="I53" i="13"/>
  <c r="I103" i="13"/>
  <c r="I73" i="13"/>
  <c r="I93" i="13"/>
  <c r="H92" i="13"/>
  <c r="I85" i="13" l="1"/>
  <c r="I52" i="13"/>
  <c r="I23" i="13"/>
  <c r="H84" i="13"/>
  <c r="I92" i="13"/>
  <c r="I84" i="13" l="1"/>
  <c r="H14" i="13"/>
  <c r="H161" i="13" l="1"/>
  <c r="H160" i="13" s="1"/>
  <c r="H159" i="13" l="1"/>
  <c r="H9" i="13"/>
  <c r="H158" i="13" l="1"/>
  <c r="I145" i="13" l="1"/>
  <c r="H138" i="13"/>
  <c r="H98" i="13"/>
  <c r="I69" i="13"/>
  <c r="I98" i="13" l="1"/>
  <c r="I111" i="13"/>
  <c r="H137" i="13"/>
  <c r="H110" i="13"/>
  <c r="H16" i="13" s="1"/>
  <c r="H68" i="13"/>
  <c r="H12" i="13"/>
  <c r="H21" i="13" l="1"/>
  <c r="I68" i="13"/>
  <c r="I97" i="13"/>
  <c r="H15" i="13"/>
  <c r="H13" i="13"/>
  <c r="H10" i="13"/>
  <c r="H18" i="13"/>
  <c r="I110" i="13"/>
  <c r="I22" i="13"/>
  <c r="H20" i="13"/>
  <c r="H9" i="8"/>
  <c r="H10" i="8"/>
  <c r="H13" i="8"/>
  <c r="H15" i="8"/>
  <c r="H17" i="8"/>
  <c r="H18" i="8"/>
  <c r="H19" i="8"/>
  <c r="H23" i="8"/>
  <c r="H27" i="8"/>
  <c r="H28" i="8"/>
  <c r="H31" i="8"/>
  <c r="H33" i="8"/>
  <c r="H35" i="8"/>
  <c r="H36" i="8"/>
  <c r="H37" i="8"/>
  <c r="H41" i="8"/>
  <c r="G9" i="8"/>
  <c r="G13" i="8"/>
  <c r="G15" i="8"/>
  <c r="G17" i="8"/>
  <c r="G18" i="8"/>
  <c r="G19" i="8"/>
  <c r="G23" i="8"/>
  <c r="G27" i="8"/>
  <c r="G28" i="8"/>
  <c r="G31" i="8"/>
  <c r="G33" i="8"/>
  <c r="G35" i="8"/>
  <c r="G36" i="8"/>
  <c r="G37" i="8"/>
  <c r="G41" i="8"/>
  <c r="K17" i="3"/>
  <c r="K19" i="3"/>
  <c r="K20" i="3"/>
  <c r="K22" i="3"/>
  <c r="K26" i="3"/>
  <c r="J50" i="3"/>
  <c r="L50" i="3" s="1"/>
  <c r="J14" i="9"/>
  <c r="J13" i="9" s="1"/>
  <c r="H9" i="9"/>
  <c r="H8" i="9" s="1"/>
  <c r="J10" i="9"/>
  <c r="E8" i="11"/>
  <c r="E7" i="11" s="1"/>
  <c r="J141" i="3"/>
  <c r="J110" i="3"/>
  <c r="J95" i="3"/>
  <c r="J73" i="3"/>
  <c r="J138" i="3"/>
  <c r="J128" i="3"/>
  <c r="J125" i="3"/>
  <c r="J120" i="3"/>
  <c r="J112" i="3"/>
  <c r="J101" i="3"/>
  <c r="J85" i="3"/>
  <c r="J78" i="3"/>
  <c r="J70" i="3"/>
  <c r="J68" i="3"/>
  <c r="J66" i="3"/>
  <c r="J47" i="3"/>
  <c r="J44" i="3"/>
  <c r="J40" i="3"/>
  <c r="J30" i="3"/>
  <c r="J27" i="3" s="1"/>
  <c r="L27" i="3" s="1"/>
  <c r="F40" i="8"/>
  <c r="F34" i="8"/>
  <c r="F32" i="8"/>
  <c r="F30" i="8"/>
  <c r="F22" i="8"/>
  <c r="F16" i="8"/>
  <c r="F14" i="8"/>
  <c r="F12" i="8"/>
  <c r="D8" i="11"/>
  <c r="D7" i="11" s="1"/>
  <c r="F8" i="11"/>
  <c r="D8" i="10"/>
  <c r="D7" i="10" s="1"/>
  <c r="F8" i="10"/>
  <c r="J36" i="3"/>
  <c r="J33" i="3"/>
  <c r="J21" i="3"/>
  <c r="J18" i="3"/>
  <c r="F7" i="8" l="1"/>
  <c r="J72" i="3"/>
  <c r="J13" i="3"/>
  <c r="L13" i="3" s="1"/>
  <c r="K95" i="3"/>
  <c r="J46" i="3"/>
  <c r="L46" i="3" s="1"/>
  <c r="K47" i="3"/>
  <c r="K68" i="3"/>
  <c r="K78" i="3"/>
  <c r="K121" i="3"/>
  <c r="K128" i="3"/>
  <c r="J49" i="3"/>
  <c r="L49" i="3" s="1"/>
  <c r="K50" i="3"/>
  <c r="K138" i="3"/>
  <c r="J140" i="3"/>
  <c r="K141" i="3"/>
  <c r="K33" i="3"/>
  <c r="K101" i="3"/>
  <c r="K40" i="3"/>
  <c r="J24" i="3"/>
  <c r="L24" i="3" s="1"/>
  <c r="K36" i="3"/>
  <c r="K30" i="3"/>
  <c r="K44" i="3"/>
  <c r="K66" i="3"/>
  <c r="K70" i="3"/>
  <c r="K85" i="3"/>
  <c r="K112" i="3"/>
  <c r="J124" i="3"/>
  <c r="K73" i="3"/>
  <c r="J127" i="3"/>
  <c r="J12" i="9"/>
  <c r="H8" i="11"/>
  <c r="H22" i="8"/>
  <c r="H32" i="8"/>
  <c r="H12" i="9"/>
  <c r="H16" i="8"/>
  <c r="H34" i="8"/>
  <c r="G12" i="8"/>
  <c r="G30" i="8"/>
  <c r="G32" i="8"/>
  <c r="G14" i="8"/>
  <c r="H40" i="8"/>
  <c r="G22" i="8"/>
  <c r="H12" i="8"/>
  <c r="G16" i="8"/>
  <c r="H14" i="8"/>
  <c r="G40" i="8"/>
  <c r="G34" i="8"/>
  <c r="G26" i="8"/>
  <c r="H30" i="8"/>
  <c r="K21" i="3"/>
  <c r="K25" i="3"/>
  <c r="K16" i="3"/>
  <c r="K18" i="3"/>
  <c r="H19" i="13"/>
  <c r="H26" i="8"/>
  <c r="H8" i="8"/>
  <c r="H142" i="13"/>
  <c r="I20" i="13"/>
  <c r="I21" i="13"/>
  <c r="G8" i="8"/>
  <c r="F7" i="10"/>
  <c r="J9" i="9"/>
  <c r="J8" i="9" s="1"/>
  <c r="G8" i="11"/>
  <c r="F7" i="11"/>
  <c r="J109" i="3"/>
  <c r="J32" i="3"/>
  <c r="L32" i="3" s="1"/>
  <c r="J39" i="3"/>
  <c r="L39" i="3" s="1"/>
  <c r="J65" i="3"/>
  <c r="L65" i="3" l="1"/>
  <c r="J64" i="3"/>
  <c r="K39" i="3"/>
  <c r="K127" i="3"/>
  <c r="L127" i="3"/>
  <c r="K32" i="3"/>
  <c r="L124" i="3"/>
  <c r="K140" i="3"/>
  <c r="L140" i="3"/>
  <c r="K46" i="3"/>
  <c r="K72" i="3"/>
  <c r="L72" i="3"/>
  <c r="L109" i="3"/>
  <c r="K109" i="3"/>
  <c r="K120" i="3"/>
  <c r="L120" i="3"/>
  <c r="K27" i="3"/>
  <c r="K24" i="3"/>
  <c r="K49" i="3"/>
  <c r="K65" i="3"/>
  <c r="K13" i="3"/>
  <c r="J123" i="3"/>
  <c r="H25" i="8"/>
  <c r="G25" i="8"/>
  <c r="G7" i="8"/>
  <c r="H7" i="8"/>
  <c r="G7" i="11"/>
  <c r="H7" i="11"/>
  <c r="I12" i="3"/>
  <c r="I11" i="3" s="1"/>
  <c r="J12" i="3"/>
  <c r="J11" i="3" s="1"/>
  <c r="L11" i="3" l="1"/>
  <c r="L12" i="3"/>
  <c r="L64" i="3"/>
  <c r="L63" i="3"/>
  <c r="L123" i="3"/>
  <c r="K123" i="3"/>
  <c r="K64" i="3"/>
  <c r="K12" i="3"/>
  <c r="L14" i="1"/>
  <c r="L15" i="1"/>
  <c r="L12" i="1"/>
  <c r="L11" i="1"/>
  <c r="K15" i="1"/>
  <c r="K14" i="1"/>
  <c r="K11" i="1"/>
  <c r="K12" i="1"/>
  <c r="J23" i="1"/>
  <c r="H23" i="1"/>
  <c r="I23" i="1"/>
  <c r="H13" i="1"/>
  <c r="J13" i="1"/>
  <c r="H10" i="1"/>
  <c r="J10" i="1"/>
  <c r="K13" i="1" l="1"/>
  <c r="L13" i="1"/>
  <c r="K10" i="1"/>
  <c r="K11" i="3"/>
  <c r="K63" i="3"/>
  <c r="H16" i="1"/>
  <c r="K16" i="1" l="1"/>
</calcChain>
</file>

<file path=xl/sharedStrings.xml><?xml version="1.0" encoding="utf-8"?>
<sst xmlns="http://schemas.openxmlformats.org/spreadsheetml/2006/main" count="762" uniqueCount="365">
  <si>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</si>
  <si>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</si>
  <si>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</si>
  <si>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</si>
  <si>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</si>
  <si>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</si>
  <si>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</si>
  <si>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</si>
  <si>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</si>
  <si>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</si>
  <si>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</si>
  <si>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</si>
  <si>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</si>
  <si>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</si>
  <si>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</si>
  <si>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</si>
  <si>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</si>
  <si>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</si>
  <si>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</si>
  <si>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</si>
  <si>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</si>
  <si>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</si>
  <si>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</si>
  <si>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</si>
  <si>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</si>
  <si>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</si>
  <si>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</si>
  <si>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</si>
  <si>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</si>
  <si>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</si>
  <si>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</si>
  <si>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</si>
  <si>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</si>
  <si>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</si>
  <si>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</si>
  <si>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</si>
  <si>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</si>
  <si>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</si>
  <si>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</si>
  <si>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</si>
  <si>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</si>
  <si>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</si>
  <si>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</si>
  <si>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</si>
  <si>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</si>
  <si>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</si>
  <si>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</si>
  <si>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</si>
  <si>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</si>
  <si>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</si>
  <si>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</si>
  <si>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</si>
  <si>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</si>
  <si>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</si>
  <si>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</si>
  <si>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</si>
  <si>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</si>
  <si>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</si>
  <si>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</si>
  <si>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</si>
  <si>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Tekuće pomoći od HZZ zapošljavanje</t>
  </si>
  <si>
    <t>Pomoći proračunskim korisnicima iz proračuna koji im nije nadležan</t>
  </si>
  <si>
    <t>Tekuće pomoći pror. koris. iz prorač. koji im nije nadležan</t>
  </si>
  <si>
    <t>Kapitalne pomoći pror. koris. iz prorač. koji im nije nadležan</t>
  </si>
  <si>
    <t>Pomoći iz državnog proračuna temeljem prijenosa EU sredstava</t>
  </si>
  <si>
    <t>Tekuće pomoći iz državnog proračuna temeljem prijenosa EU sredstava</t>
  </si>
  <si>
    <t>Kapitalne pomoći iz državnog proračuna/izvanproračunskog</t>
  </si>
  <si>
    <t>Prihodi od imovine</t>
  </si>
  <si>
    <t>Prihodi od financijske imovine</t>
  </si>
  <si>
    <t>Kam. na oroč. sred. i depozite</t>
  </si>
  <si>
    <t xml:space="preserve">Prih. od admin. pristojbi </t>
  </si>
  <si>
    <t>Prihodi po posebnim propisima</t>
  </si>
  <si>
    <t>Ostali nespomenuti prihodi</t>
  </si>
  <si>
    <t>Prihodi od pruženih usluga</t>
  </si>
  <si>
    <t>Donacije</t>
  </si>
  <si>
    <t>Tekuće donacije</t>
  </si>
  <si>
    <t>Kapitalne donacije</t>
  </si>
  <si>
    <t>Prihodi iz proračuna</t>
  </si>
  <si>
    <t>Prihodi iz proračuna za financ. rashoda poslovanja</t>
  </si>
  <si>
    <t>Prihodi iz proračuna za nabavu nefinanc. imovine</t>
  </si>
  <si>
    <t>Prihodi od HZZO-a na temelju ugovornih obveza</t>
  </si>
  <si>
    <t>Ostali prihodi</t>
  </si>
  <si>
    <t>Ostali rashodi za zaposlene</t>
  </si>
  <si>
    <t>Doprinosi na plaće</t>
  </si>
  <si>
    <t>Doprinosi za obvezno zdr.osiguranje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</si>
  <si>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</si>
  <si>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</si>
  <si>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</si>
  <si>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</si>
  <si>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</si>
  <si>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</si>
  <si>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</si>
  <si>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</si>
  <si>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</si>
  <si>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</si>
  <si>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</si>
  <si>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</si>
  <si>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</si>
  <si>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</si>
  <si>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</si>
  <si>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</si>
  <si>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</si>
  <si>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</si>
  <si>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</si>
  <si>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</si>
  <si>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</si>
  <si>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</si>
  <si>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</si>
  <si>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</si>
  <si>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</si>
  <si>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</si>
  <si>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</si>
  <si>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</si>
  <si>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</si>
  <si>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</si>
  <si>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</si>
  <si>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</si>
  <si>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</si>
  <si>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</si>
  <si>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 xml:space="preserve">Ostali rashodi </t>
  </si>
  <si>
    <t>Tekuće donacije u novcu</t>
  </si>
  <si>
    <t>Nematerijalna imovina</t>
  </si>
  <si>
    <t>Licence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</si>
  <si>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</si>
  <si>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</si>
  <si>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</si>
  <si>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</si>
  <si>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</si>
  <si>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</si>
  <si>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 xml:space="preserve">Oprema za održavanje i zaštitu </t>
  </si>
  <si>
    <t>Medicinska i laboratorijska oprema</t>
  </si>
  <si>
    <t>Uređaji, strojevi i oprema za ostale namjene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</si>
  <si>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</si>
  <si>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</si>
  <si>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</si>
  <si>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</si>
  <si>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13 Decentralizacija</t>
  </si>
  <si>
    <t>4 Posebne namjene</t>
  </si>
  <si>
    <t>43 Posebne namjene</t>
  </si>
  <si>
    <t>5 Pomoći</t>
  </si>
  <si>
    <t>52 Ministarstvo</t>
  </si>
  <si>
    <t>56 HZZO</t>
  </si>
  <si>
    <t>57 Ministarstvo-prijenos EU</t>
  </si>
  <si>
    <t>7 Prihodi od prodaje nefinancijske imovine</t>
  </si>
  <si>
    <t>71 Prihodi od prodaje nefinancijske imovine</t>
  </si>
  <si>
    <t>076 Poslovi i usluge zdravstva koji nisu drugdje svrstani</t>
  </si>
  <si>
    <t>07 Zdravstvo</t>
  </si>
  <si>
    <t>Otplata glavnice primljenih kredita i zajmova od kreditnih i ostalih institucija izvan javnog sektora</t>
  </si>
  <si>
    <t>Otplata glavnice primljenih kredita od tuzemnih kreditnih institucija izvan javnog sektora</t>
  </si>
  <si>
    <t>Prihodi iz nadležnog proračuna za fin.imovinu i otplatu zajmova</t>
  </si>
  <si>
    <t>Ostale naknade troškova zaposlenima</t>
  </si>
  <si>
    <t>Naknade troškova osobama izvan radnog odnosa</t>
  </si>
  <si>
    <t>Dodatna ulaganja na postrojenjima i opremi</t>
  </si>
  <si>
    <t>Prihodi od prodaje opreme</t>
  </si>
  <si>
    <t>Ostali rashodi</t>
  </si>
  <si>
    <t>PROGRAM 1003</t>
  </si>
  <si>
    <t>1.1.</t>
  </si>
  <si>
    <t>3.1.1</t>
  </si>
  <si>
    <t>4.3.1</t>
  </si>
  <si>
    <t>5.2.1</t>
  </si>
  <si>
    <t>5.6.1</t>
  </si>
  <si>
    <t>5.7.1</t>
  </si>
  <si>
    <t>7.1.1</t>
  </si>
  <si>
    <t>Program - ZDRAVSTVENA ZAŠTITA - REDOVNA DJELATNOST</t>
  </si>
  <si>
    <t>Naziv aktivnosti - Redovni poslovi zdravstvene zaštite</t>
  </si>
  <si>
    <t>Opći prihodi i primici</t>
  </si>
  <si>
    <t>Donacija</t>
  </si>
  <si>
    <t>Vlastiti prihodi</t>
  </si>
  <si>
    <t>Posebne namjene</t>
  </si>
  <si>
    <t>Ministarstvo</t>
  </si>
  <si>
    <t>HZZO</t>
  </si>
  <si>
    <t>Ministarstvo prijenos EU</t>
  </si>
  <si>
    <t xml:space="preserve"> 40711 SPECIJALNA BOLNICA ZA MEDICINSKU REHABILITACIJU KRAPINSKE TOPLICE</t>
  </si>
  <si>
    <t>PROGRAM 1000</t>
  </si>
  <si>
    <t>NAZIV PROGRAMA - ZDRAVSTVENA ZAŠTITA - ZAKONSKI STANDARD</t>
  </si>
  <si>
    <t>Naziv projekta - Izgradnja, investicije, ulaganje i opremanje zdravstvene ustanove</t>
  </si>
  <si>
    <t>1.3.</t>
  </si>
  <si>
    <t>Decentralizacija</t>
  </si>
  <si>
    <t>Dodatna ulaganja u građevinskim objektima</t>
  </si>
  <si>
    <t>Doprinosi za obvezno zdravstveno osiguranje</t>
  </si>
  <si>
    <t>Službena, radna i zaštitna odjeća</t>
  </si>
  <si>
    <t>Naknade troškova osobama izvan rad. odnosa</t>
  </si>
  <si>
    <t>Oprema za održavanje i zaštitu</t>
  </si>
  <si>
    <t>Naknade za rad predstavničkih i izvršnih tijela, povjerenstava i sl.</t>
  </si>
  <si>
    <t>Izvor 1.1 Opći prihodi i primici</t>
  </si>
  <si>
    <t>Izvor 1.3 Decentralizacija</t>
  </si>
  <si>
    <t>Izvor 3.1 Vlastiti prihodi</t>
  </si>
  <si>
    <t>Izvor 4.3 Posebne namjene</t>
  </si>
  <si>
    <t>Izvor 5.2 Ministarstvo</t>
  </si>
  <si>
    <t>Izvor 5.6 HZZO</t>
  </si>
  <si>
    <t>Izvor 5.7 Ministarstvo prijenos EU</t>
  </si>
  <si>
    <t>Izvor 7.1 Prihodi od prodaje nefinancijske imovine</t>
  </si>
  <si>
    <t>SVEUKUPNO</t>
  </si>
  <si>
    <t>1.</t>
  </si>
  <si>
    <t>2.</t>
  </si>
  <si>
    <t>3.</t>
  </si>
  <si>
    <t>Naziv korisnika jamstva</t>
  </si>
  <si>
    <t>Instrument osiguranja</t>
  </si>
  <si>
    <t>Iznos danog jamstva</t>
  </si>
  <si>
    <t>Ugovorna obveza</t>
  </si>
  <si>
    <t>Namjena</t>
  </si>
  <si>
    <t>Vrijedi od - do</t>
  </si>
  <si>
    <t>Ministarstvo zdravstva</t>
  </si>
  <si>
    <t>Bjanko zadužnica</t>
  </si>
  <si>
    <t>U svrhu osiguranja povrata odobrenih bespovratnih sredstava</t>
  </si>
  <si>
    <t>Datum izdavanja jamstva</t>
  </si>
  <si>
    <t>02.08.2023.</t>
  </si>
  <si>
    <t>Ministarstvo hrvatskih branitelja</t>
  </si>
  <si>
    <t>U svrhu dobrog izvršenja posla</t>
  </si>
  <si>
    <t>Ugovor br. 05-29/129-2023 o dodjeli potpore male vrijednosti, projekt "Zdravlje u zlatnoj dobi"</t>
  </si>
  <si>
    <t>Valuta</t>
  </si>
  <si>
    <t>EUR</t>
  </si>
  <si>
    <t>Red. broj</t>
  </si>
  <si>
    <t xml:space="preserve">O  P  I  S </t>
  </si>
  <si>
    <t>Razlika</t>
  </si>
  <si>
    <t>Indeks</t>
  </si>
  <si>
    <t>%</t>
  </si>
  <si>
    <t>( 4 - 2 )</t>
  </si>
  <si>
    <t>( 4 : 2 )</t>
  </si>
  <si>
    <t>HZZO - Ugovor</t>
  </si>
  <si>
    <t>HZZO - usluge izvan limita</t>
  </si>
  <si>
    <r>
      <t xml:space="preserve">HZZO - </t>
    </r>
    <r>
      <rPr>
        <sz val="11"/>
        <rFont val="Calibri"/>
        <family val="2"/>
        <charset val="238"/>
      </rPr>
      <t>laboratorij primarna zdravstvena zaštita</t>
    </r>
  </si>
  <si>
    <t>4.</t>
  </si>
  <si>
    <t>HZZO - zaštita zdravlja na radu</t>
  </si>
  <si>
    <t>5.</t>
  </si>
  <si>
    <t>HZZO - Dopunsko osiguranje</t>
  </si>
  <si>
    <t>6.</t>
  </si>
  <si>
    <t>Opća bolnica Zabok - za amb. usluge</t>
  </si>
  <si>
    <t>7.</t>
  </si>
  <si>
    <t>Grad Zagreb, Min. branitelja i Udruga obit. zatoč. i nest. bran.</t>
  </si>
  <si>
    <t>8.</t>
  </si>
  <si>
    <t>-</t>
  </si>
  <si>
    <t>9.</t>
  </si>
  <si>
    <t>Privatni korisnici - fizičke i pravne osobe</t>
  </si>
  <si>
    <t>10.</t>
  </si>
  <si>
    <t>Klinika ''Magdalena''</t>
  </si>
  <si>
    <t>11.</t>
  </si>
  <si>
    <t>12.</t>
  </si>
  <si>
    <t>Kliničko ispitivanje lijekova</t>
  </si>
  <si>
    <t>13.</t>
  </si>
  <si>
    <t>Privatni osiguravatelji</t>
  </si>
  <si>
    <t>14.</t>
  </si>
  <si>
    <t>Participacije - ambulantne i boln.</t>
  </si>
  <si>
    <t>15.</t>
  </si>
  <si>
    <t>Ostalo - grijanje, najamn.,struja i dr.</t>
  </si>
  <si>
    <t>16.</t>
  </si>
  <si>
    <t xml:space="preserve">Financ. logop. službe - pilot projekt </t>
  </si>
  <si>
    <t>17.</t>
  </si>
  <si>
    <t>Ostala potraživanja</t>
  </si>
  <si>
    <r>
      <t>UKUPNO :</t>
    </r>
    <r>
      <rPr>
        <sz val="11"/>
        <rFont val="Calibri"/>
        <family val="2"/>
        <charset val="238"/>
      </rPr>
      <t xml:space="preserve"> (od kupaca)</t>
    </r>
  </si>
  <si>
    <t>18.</t>
  </si>
  <si>
    <t>Ostala potraživanja (gl. knjiga)</t>
  </si>
  <si>
    <t>SVEUKUPNO:</t>
  </si>
  <si>
    <t>PREGLED DOSPJELIH OBVEZA</t>
  </si>
  <si>
    <t xml:space="preserve">OPIS </t>
  </si>
  <si>
    <t>Dospjele obveze</t>
  </si>
  <si>
    <t>Nedospjele obveze</t>
  </si>
  <si>
    <t xml:space="preserve">Za lijekove </t>
  </si>
  <si>
    <t>Za sanitetski materijal, krvi i krvne derivate i sl.</t>
  </si>
  <si>
    <t>Za živežne namirnice</t>
  </si>
  <si>
    <t>Za energiju</t>
  </si>
  <si>
    <t xml:space="preserve">Za ostale materijale i reprod. materijal   </t>
  </si>
  <si>
    <t>Za proizvodne i neproiz. usluge</t>
  </si>
  <si>
    <t>Za opremu ( osnovna sredstva i dodatna ulaganja )</t>
  </si>
  <si>
    <t>Obveze prema zaposlenicima</t>
  </si>
  <si>
    <t>Obveze za usluge drugih zdravstvenih ustanova</t>
  </si>
  <si>
    <t>Ostale nespomenute obveze</t>
  </si>
  <si>
    <t>Obveze prema HZZO za manje izvršeni rad</t>
  </si>
  <si>
    <t>U K U P N O :</t>
  </si>
  <si>
    <t>STANJE POTENCIJALNIH OBVEZA PO OSNOVI SUDSKIH SPOROVA</t>
  </si>
  <si>
    <t>Tužitelj</t>
  </si>
  <si>
    <t>Tuženik</t>
  </si>
  <si>
    <t>Iznos glavnice u eur</t>
  </si>
  <si>
    <t>Procjena financijskog učinka</t>
  </si>
  <si>
    <t>Procijenjeno vrijeme odljeva /  priljeva sredstava</t>
  </si>
  <si>
    <t>Početak sudskog spora</t>
  </si>
  <si>
    <t>Napomena</t>
  </si>
  <si>
    <t>S. M. E.</t>
  </si>
  <si>
    <t>Specijalna bolnica za medicinsku rehabilitaciju Krapinske Toplice</t>
  </si>
  <si>
    <t>odljev</t>
  </si>
  <si>
    <t>1993.</t>
  </si>
  <si>
    <t>B.L.</t>
  </si>
  <si>
    <t>E.K.</t>
  </si>
  <si>
    <t>2020.</t>
  </si>
  <si>
    <t>M.M.</t>
  </si>
  <si>
    <t>UKUPNO</t>
  </si>
  <si>
    <t>Red.br.</t>
  </si>
  <si>
    <t>NAZIV PROGRAMA - ZDRAVSTVENA ZAŠTITA - IZNAD STANDARDA</t>
  </si>
  <si>
    <t>PROGRAM 1001</t>
  </si>
  <si>
    <t>02.08.2023. - 01.03.2026.</t>
  </si>
  <si>
    <t>IZVJEŠTAJ O DANIM JAMSTVIMA</t>
  </si>
  <si>
    <t>OSTVARENJE/IZVRŠENJE 
2024.</t>
  </si>
  <si>
    <t xml:space="preserve">OSTVARENJE/IZVRŠENJE 
2024. </t>
  </si>
  <si>
    <t>Stanje 31.12.2024.</t>
  </si>
  <si>
    <t>14 Decentralizacija-prenamjena-potres</t>
  </si>
  <si>
    <t xml:space="preserve">IZVRŠENJE 
2024. </t>
  </si>
  <si>
    <t>Pomoći dane u inozemstvo i unutar općeg proračuna</t>
  </si>
  <si>
    <t>Prijenosi između pror.korisnika istog proračuna</t>
  </si>
  <si>
    <t>Kapitalni prijenosi između pror.kor.istog pror.temeljem prij.EU sredstava (FSEU.2022.MZ.022)</t>
  </si>
  <si>
    <t>Knjige</t>
  </si>
  <si>
    <t>Izvor 1.4 Decentralizacija-prenamjena-potres</t>
  </si>
  <si>
    <t>Kapitalni prijenosi između pror.korisnika istog pror.temeljem prijenosa EU sredstava</t>
  </si>
  <si>
    <t>2022.</t>
  </si>
  <si>
    <t>Prihodi od prodaje - medicinska i laboratorijska oprema</t>
  </si>
  <si>
    <t>1.4.</t>
  </si>
  <si>
    <t>Decentralizacija-prenamjena-potres</t>
  </si>
  <si>
    <t>IZVORNI PLAN ILI REBALANS 2025.</t>
  </si>
  <si>
    <t>TEKUĆI PLAN 2025.</t>
  </si>
  <si>
    <t>OSTVARENJE/IZVRŠENJE 
2025.</t>
  </si>
  <si>
    <t xml:space="preserve">OSTVARENJE/IZVRŠENJE 
2025. </t>
  </si>
  <si>
    <t>IZVORNI PLAN ILI REBALANS 2025.*</t>
  </si>
  <si>
    <t>TEKUĆI PLAN 2025.*</t>
  </si>
  <si>
    <t xml:space="preserve">IZVRŠENJE 
2025. </t>
  </si>
  <si>
    <t>Vlastiti izvori</t>
  </si>
  <si>
    <t>Rezultat poslovanja</t>
  </si>
  <si>
    <t>6 Donacije</t>
  </si>
  <si>
    <t>62 Donacije</t>
  </si>
  <si>
    <t>Aktivnost A100301</t>
  </si>
  <si>
    <t>6.2.1</t>
  </si>
  <si>
    <t>Izvor 6.2 Donacija</t>
  </si>
  <si>
    <t>Kapitalni projekt K100001</t>
  </si>
  <si>
    <t>Tekući projekt T100101</t>
  </si>
  <si>
    <t>Naziv projekta - Tekuće poslovanje zdravstvenih ustanova - iznad standarda</t>
  </si>
  <si>
    <t>Kapitalni projekt K100101</t>
  </si>
  <si>
    <t>Naziv projekta - Izgradnja, investicije, ulaganje i opremanje zdravstvenih ustanova</t>
  </si>
  <si>
    <t>Kapitalni projekt K100104</t>
  </si>
  <si>
    <t>Naziv projekta - Obnova zdravstvenih ustanova od potresa</t>
  </si>
  <si>
    <t>Pomoći proračunu iz drugih proračuna i izvanproračunskim korisnicima</t>
  </si>
  <si>
    <t>Tekuće pomoći iz proračuna</t>
  </si>
  <si>
    <t>Upravne i administrativne pristojbe</t>
  </si>
  <si>
    <t>Ostale pristojbe i naknade</t>
  </si>
  <si>
    <t>Primici od povrata jamčevnih pologa</t>
  </si>
  <si>
    <t>Izdaci za dane zajmove i jamčevne pologe</t>
  </si>
  <si>
    <t>Izdaci za jamčevne pologe</t>
  </si>
  <si>
    <t xml:space="preserve"> IZVRŠENJE 
2025. </t>
  </si>
  <si>
    <t>Sitni inventar i autogume</t>
  </si>
  <si>
    <t xml:space="preserve">PREGLED POTRAŽIVANJA OD KUPACA NA DAN 31.12.2025. </t>
  </si>
  <si>
    <t>Stanje 31.12.2025.</t>
  </si>
  <si>
    <t>Min.rada, mirovinskog sustava, obitelji i soc.politike</t>
  </si>
  <si>
    <t>PREGLED DOSPJELIH OBVEZA  NA DAN 31.12.2025. GODINE</t>
  </si>
  <si>
    <t>Ukupne obveze 31.12.2025.</t>
  </si>
  <si>
    <t>PBZ garancija br. 4101206037</t>
  </si>
  <si>
    <t>26.08.2025.</t>
  </si>
  <si>
    <t>26.08.2025. - 31.12.2025.</t>
  </si>
  <si>
    <t>PBZ garancija br. 4101216226</t>
  </si>
  <si>
    <t>20.11.2025.</t>
  </si>
  <si>
    <t>20.11.2025. - 12.12.2026.</t>
  </si>
  <si>
    <t>04.06.2025.</t>
  </si>
  <si>
    <r>
      <t>04.06.2025. - 31.</t>
    </r>
    <r>
      <rPr>
        <sz val="11"/>
        <rFont val="Calibri"/>
        <family val="2"/>
        <charset val="238"/>
        <scheme val="minor"/>
      </rPr>
      <t>12.2026.</t>
    </r>
  </si>
  <si>
    <t>Ugovor br. 05-29/5-2025 o dodjeli potpore male vrijednosti, projekt "Toplička revitalizacija"</t>
  </si>
  <si>
    <t>Ugovor br. 05-29/165-2025 o pružanju usluga bolničke medicinske rehabilitacije za HRVI i hrvatske branitelje iz Domovinskog rata s kardiovaskularnim bolestima (grupa 2)</t>
  </si>
  <si>
    <t>2024.</t>
  </si>
  <si>
    <t xml:space="preserve">R.M. i B. L. </t>
  </si>
  <si>
    <t>2023.</t>
  </si>
  <si>
    <t>T.L.</t>
  </si>
  <si>
    <t>Rashodi po osnovi utroška lijekova i potrošnog medicinskog materijala</t>
  </si>
  <si>
    <t>Rashodi po osnovi donacije lijekova i potrošnog medicinskog materijala</t>
  </si>
  <si>
    <t>Rashodi po osnovi otpisa lijekova i potrošnog medicinskog materijala</t>
  </si>
  <si>
    <t>Grad Zagreb</t>
  </si>
  <si>
    <t>Ugovor br. 05-29/263-2025 o pružanju usluga bolničke medicinske rehabilitacije za HRVI iz Domovinskog rata i članova obitelji smrtno stradalih, zatočenih i nestalih branitelja iz Domovinskog rata (grupa 2-skupina II-HRVI-I I.skupine sa 100% tjelesnog oštećenja sa pratiteljem)</t>
  </si>
  <si>
    <t>GODIŠNJI  IZVJEŠTAJ O IZVRŠENJU FINANCIJSKOG PLANA SPECIJALNE BOLNICE ZA MEDICINSKU REHABILITACIJU KRAPINSKE TOPLICE ZA 2025. GODINU</t>
  </si>
  <si>
    <t>GODIŠNJI IZVJEŠTAJ O IZVRŠENJU FINANCIJSKOG PLANA SPECIJALNE BOLNICE ZA MEDICINSKU REHABILITACIJU KRAPINSKE TOPLICE ZA 2025. GODINU</t>
  </si>
  <si>
    <t>GODIŠNJI  IZVJEŠTAJA O IZVRŠENJU FINANCIJSKOG PLANA SPECIJALNE BOLNICE ZA MEDICINSKU REHABILITACIJU KRAPINSKE TOPLICE ZA 2025. GODINU</t>
  </si>
  <si>
    <t>Predsjednica Upravnog vijeća</t>
  </si>
  <si>
    <t>Vlatka Mlakar, dipl.oec.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</si>
</sst>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5" formatCode="#,##0.0"/>
    <numFmt numFmtId="166" formatCode="_-* #,##0\ _k_n_-;\-* #,##0\ _k_n_-;_-* &quot;-&quot;\ _k_n_-;_-@_-"/>
    <numFmt numFmtId="167" formatCode="#,##0.0_ ;\-#,##0.0\ "/>
    <numFmt numFmtId="168" formatCode="_-* #,##0.00\ _k_n_-;\-* #,##0.00\ _k_n_-;_-* \-??\ _k_n_-;_-@_-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7" fillId="0" borderId="0"/>
    <xf numFmtId="0" fontId="9" fillId="0" borderId="0"/>
  </cellStyleXfs>
  <cellXfs count="286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1" applyFont="1" applyBorder="1" applyAlignment="1">
      <alignment horizontal="left" vertical="center" wrapText="1"/>
    </xf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0" fontId="3" fillId="0" borderId="3" xfId="2" applyBorder="1" applyAlignment="1">
      <alignment horizontal="left" vertical="center" wrapText="1"/>
    </xf>
    <xf numFmtId="3" fontId="20" fillId="0" borderId="3" xfId="0" applyNumberFormat="1" applyFont="1" applyBorder="1"/>
    <xf numFmtId="0" fontId="1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0" fillId="2" borderId="6" xfId="0" quotePrefix="1" applyFont="1" applyFill="1" applyBorder="1" applyAlignment="1">
      <alignment horizontal="left" vertical="center"/>
    </xf>
    <xf numFmtId="0" fontId="22" fillId="0" borderId="3" xfId="0" applyFont="1" applyBorder="1"/>
    <xf numFmtId="0" fontId="22" fillId="0" borderId="6" xfId="0" applyFont="1" applyBorder="1"/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3" fontId="25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 wrapText="1"/>
    </xf>
    <xf numFmtId="3" fontId="25" fillId="2" borderId="6" xfId="0" applyNumberFormat="1" applyFont="1" applyFill="1" applyBorder="1" applyAlignment="1">
      <alignment horizontal="right"/>
    </xf>
    <xf numFmtId="3" fontId="25" fillId="2" borderId="6" xfId="0" applyNumberFormat="1" applyFont="1" applyFill="1" applyBorder="1" applyAlignment="1">
      <alignment horizontal="right" wrapText="1"/>
    </xf>
    <xf numFmtId="3" fontId="22" fillId="0" borderId="3" xfId="0" applyNumberFormat="1" applyFont="1" applyBorder="1"/>
    <xf numFmtId="3" fontId="22" fillId="0" borderId="6" xfId="0" applyNumberFormat="1" applyFont="1" applyBorder="1"/>
    <xf numFmtId="3" fontId="26" fillId="0" borderId="3" xfId="0" applyNumberFormat="1" applyFont="1" applyBorder="1"/>
    <xf numFmtId="0" fontId="9" fillId="2" borderId="0" xfId="0" quotePrefix="1" applyFont="1" applyFill="1" applyAlignment="1">
      <alignment horizontal="left" vertical="center"/>
    </xf>
    <xf numFmtId="0" fontId="10" fillId="2" borderId="0" xfId="0" quotePrefix="1" applyFont="1" applyFill="1" applyAlignment="1">
      <alignment horizontal="left" vertical="center"/>
    </xf>
    <xf numFmtId="0" fontId="10" fillId="2" borderId="0" xfId="0" quotePrefix="1" applyFont="1" applyFill="1" applyAlignment="1">
      <alignment horizontal="left" vertical="center" wrapText="1"/>
    </xf>
    <xf numFmtId="3" fontId="25" fillId="2" borderId="0" xfId="0" applyNumberFormat="1" applyFont="1" applyFill="1" applyAlignment="1">
      <alignment horizontal="right"/>
    </xf>
    <xf numFmtId="0" fontId="21" fillId="0" borderId="0" xfId="0" applyFont="1"/>
    <xf numFmtId="3" fontId="22" fillId="0" borderId="0" xfId="0" applyNumberFormat="1" applyFont="1"/>
    <xf numFmtId="3" fontId="20" fillId="0" borderId="0" xfId="0" applyNumberFormat="1" applyFont="1"/>
    <xf numFmtId="3" fontId="6" fillId="3" borderId="3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Border="1"/>
    <xf numFmtId="4" fontId="26" fillId="0" borderId="3" xfId="0" applyNumberFormat="1" applyFont="1" applyBorder="1"/>
    <xf numFmtId="0" fontId="10" fillId="2" borderId="6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10" fillId="3" borderId="3" xfId="0" quotePrefix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0" fillId="0" borderId="0" xfId="0" applyNumberFormat="1"/>
    <xf numFmtId="4" fontId="6" fillId="2" borderId="3" xfId="0" applyNumberFormat="1" applyFont="1" applyFill="1" applyBorder="1"/>
    <xf numFmtId="4" fontId="25" fillId="3" borderId="3" xfId="0" applyNumberFormat="1" applyFont="1" applyFill="1" applyBorder="1"/>
    <xf numFmtId="4" fontId="3" fillId="0" borderId="0" xfId="0" applyNumberFormat="1" applyFont="1" applyAlignment="1">
      <alignment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2" borderId="4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" vertical="center" wrapText="1"/>
    </xf>
    <xf numFmtId="0" fontId="30" fillId="0" borderId="7" xfId="4" applyFont="1" applyBorder="1" applyAlignment="1">
      <alignment horizontal="center" vertical="center"/>
    </xf>
    <xf numFmtId="49" fontId="30" fillId="0" borderId="7" xfId="4" applyNumberFormat="1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 wrapText="1"/>
    </xf>
    <xf numFmtId="0" fontId="29" fillId="0" borderId="7" xfId="4" applyFont="1" applyBorder="1" applyAlignment="1">
      <alignment horizontal="center" vertical="center"/>
    </xf>
    <xf numFmtId="0" fontId="29" fillId="0" borderId="7" xfId="4" applyFont="1" applyBorder="1" applyAlignment="1">
      <alignment horizontal="left" vertical="center" wrapText="1"/>
    </xf>
    <xf numFmtId="164" fontId="29" fillId="0" borderId="7" xfId="4" applyNumberFormat="1" applyFont="1" applyBorder="1" applyAlignment="1">
      <alignment horizontal="right" vertical="center"/>
    </xf>
    <xf numFmtId="165" fontId="29" fillId="0" borderId="7" xfId="4" applyNumberFormat="1" applyFont="1" applyBorder="1" applyAlignment="1">
      <alignment horizontal="right" vertical="center"/>
    </xf>
    <xf numFmtId="164" fontId="29" fillId="0" borderId="7" xfId="4" applyNumberFormat="1" applyFont="1" applyBorder="1" applyAlignment="1">
      <alignment vertical="center"/>
    </xf>
    <xf numFmtId="0" fontId="29" fillId="0" borderId="7" xfId="4" applyFont="1" applyBorder="1" applyAlignment="1">
      <alignment vertical="center" wrapText="1"/>
    </xf>
    <xf numFmtId="0" fontId="29" fillId="0" borderId="7" xfId="4" applyFont="1" applyBorder="1" applyAlignment="1">
      <alignment vertical="center"/>
    </xf>
    <xf numFmtId="0" fontId="30" fillId="0" borderId="7" xfId="4" applyFont="1" applyBorder="1" applyAlignment="1">
      <alignment vertical="center" wrapText="1"/>
    </xf>
    <xf numFmtId="164" fontId="30" fillId="0" borderId="7" xfId="4" applyNumberFormat="1" applyFont="1" applyBorder="1" applyAlignment="1">
      <alignment horizontal="right" vertical="center"/>
    </xf>
    <xf numFmtId="165" fontId="30" fillId="0" borderId="7" xfId="4" applyNumberFormat="1" applyFont="1" applyBorder="1" applyAlignment="1">
      <alignment horizontal="right" vertical="center"/>
    </xf>
    <xf numFmtId="49" fontId="31" fillId="0" borderId="8" xfId="4" applyNumberFormat="1" applyFont="1" applyBorder="1" applyAlignment="1">
      <alignment horizontal="center" vertical="center"/>
    </xf>
    <xf numFmtId="0" fontId="29" fillId="0" borderId="8" xfId="4" applyFont="1" applyBorder="1" applyAlignment="1">
      <alignment horizontal="center" vertical="center"/>
    </xf>
    <xf numFmtId="0" fontId="29" fillId="0" borderId="8" xfId="4" applyFont="1" applyBorder="1" applyAlignment="1">
      <alignment horizontal="left" vertical="center" wrapText="1" indent="1"/>
    </xf>
    <xf numFmtId="0" fontId="29" fillId="0" borderId="8" xfId="4" applyFont="1" applyBorder="1" applyAlignment="1">
      <alignment vertical="center"/>
    </xf>
    <xf numFmtId="0" fontId="30" fillId="0" borderId="8" xfId="4" applyFont="1" applyBorder="1" applyAlignment="1">
      <alignment horizontal="left" vertical="center" wrapText="1" indent="1"/>
    </xf>
    <xf numFmtId="4" fontId="1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0" fontId="35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49" fontId="35" fillId="0" borderId="0" xfId="4" applyNumberFormat="1" applyFont="1" applyAlignment="1">
      <alignment horizontal="right" vertical="center"/>
    </xf>
    <xf numFmtId="0" fontId="30" fillId="0" borderId="19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164" fontId="29" fillId="0" borderId="8" xfId="4" applyNumberFormat="1" applyFont="1" applyBorder="1" applyAlignment="1">
      <alignment horizontal="right" vertical="center"/>
    </xf>
    <xf numFmtId="167" fontId="29" fillId="0" borderId="8" xfId="4" applyNumberFormat="1" applyFont="1" applyBorder="1" applyAlignment="1">
      <alignment horizontal="right" vertical="center"/>
    </xf>
    <xf numFmtId="167" fontId="29" fillId="0" borderId="8" xfId="4" applyNumberFormat="1" applyFont="1" applyBorder="1" applyAlignment="1">
      <alignment vertical="center"/>
    </xf>
    <xf numFmtId="164" fontId="29" fillId="0" borderId="8" xfId="4" applyNumberFormat="1" applyFont="1" applyBorder="1" applyAlignment="1">
      <alignment vertical="center"/>
    </xf>
    <xf numFmtId="164" fontId="30" fillId="0" borderId="8" xfId="4" applyNumberFormat="1" applyFont="1" applyBorder="1" applyAlignment="1">
      <alignment horizontal="right" vertical="center"/>
    </xf>
    <xf numFmtId="167" fontId="30" fillId="0" borderId="8" xfId="4" applyNumberFormat="1" applyFont="1" applyBorder="1" applyAlignment="1">
      <alignment horizontal="right" vertical="center"/>
    </xf>
    <xf numFmtId="167" fontId="30" fillId="0" borderId="8" xfId="4" applyNumberFormat="1" applyFont="1" applyBorder="1" applyAlignment="1">
      <alignment vertical="center"/>
    </xf>
    <xf numFmtId="164" fontId="30" fillId="0" borderId="8" xfId="4" applyNumberFormat="1" applyFont="1" applyBorder="1" applyAlignment="1">
      <alignment vertical="center"/>
    </xf>
    <xf numFmtId="0" fontId="36" fillId="0" borderId="0" xfId="4" applyFont="1" applyAlignment="1">
      <alignment vertical="center"/>
    </xf>
    <xf numFmtId="164" fontId="36" fillId="0" borderId="0" xfId="4" applyNumberFormat="1" applyFont="1" applyAlignment="1">
      <alignment vertical="center"/>
    </xf>
    <xf numFmtId="168" fontId="36" fillId="0" borderId="0" xfId="4" applyNumberFormat="1" applyFont="1" applyAlignment="1">
      <alignment vertical="center"/>
    </xf>
    <xf numFmtId="4" fontId="25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25" fillId="3" borderId="2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9" fillId="0" borderId="3" xfId="3" applyFont="1" applyBorder="1"/>
    <xf numFmtId="4" fontId="2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0" fillId="0" borderId="1" xfId="0" applyNumberFormat="1" applyFont="1" applyBorder="1"/>
    <xf numFmtId="4" fontId="3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25" fillId="3" borderId="1" xfId="0" applyNumberFormat="1" applyFont="1" applyFill="1" applyBorder="1"/>
    <xf numFmtId="4" fontId="0" fillId="0" borderId="0" xfId="0" applyNumberFormat="1"/>
    <xf numFmtId="4" fontId="20" fillId="0" borderId="2" xfId="0" applyNumberFormat="1" applyFont="1" applyBorder="1"/>
    <xf numFmtId="0" fontId="6" fillId="2" borderId="1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4" fontId="20" fillId="3" borderId="3" xfId="0" applyNumberFormat="1" applyFont="1" applyFill="1" applyBorder="1"/>
    <xf numFmtId="4" fontId="22" fillId="3" borderId="3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3" xfId="0" applyFont="1" applyBorder="1"/>
    <xf numFmtId="0" fontId="10" fillId="0" borderId="3" xfId="0" applyFont="1" applyBorder="1"/>
    <xf numFmtId="0" fontId="26" fillId="0" borderId="3" xfId="0" applyFont="1" applyBorder="1" applyAlignment="1">
      <alignment horizontal="left"/>
    </xf>
    <xf numFmtId="0" fontId="26" fillId="0" borderId="3" xfId="0" applyFont="1" applyBorder="1"/>
    <xf numFmtId="0" fontId="6" fillId="0" borderId="3" xfId="2" applyFont="1" applyBorder="1" applyAlignment="1">
      <alignment horizontal="left" vertical="center" wrapText="1"/>
    </xf>
    <xf numFmtId="4" fontId="26" fillId="0" borderId="1" xfId="0" applyNumberFormat="1" applyFont="1" applyBorder="1"/>
    <xf numFmtId="0" fontId="3" fillId="2" borderId="2" xfId="0" applyFont="1" applyFill="1" applyBorder="1" applyAlignment="1">
      <alignment vertical="center" wrapText="1"/>
    </xf>
    <xf numFmtId="4" fontId="26" fillId="3" borderId="3" xfId="0" applyNumberFormat="1" applyFont="1" applyFill="1" applyBorder="1"/>
    <xf numFmtId="4" fontId="0" fillId="0" borderId="15" xfId="0" applyNumberForma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4" fontId="20" fillId="2" borderId="1" xfId="0" applyNumberFormat="1" applyFont="1" applyFill="1" applyBorder="1"/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 inden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23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49" fontId="25" fillId="3" borderId="1" xfId="0" applyNumberFormat="1" applyFont="1" applyFill="1" applyBorder="1" applyAlignment="1">
      <alignment horizontal="left" vertical="center" wrapText="1"/>
    </xf>
    <xf numFmtId="49" fontId="25" fillId="3" borderId="2" xfId="0" applyNumberFormat="1" applyFont="1" applyFill="1" applyBorder="1" applyAlignment="1">
      <alignment horizontal="left" vertical="center" wrapText="1"/>
    </xf>
    <xf numFmtId="49" fontId="25" fillId="3" borderId="4" xfId="0" applyNumberFormat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 wrapText="1" indent="1"/>
    </xf>
    <xf numFmtId="49" fontId="25" fillId="3" borderId="2" xfId="0" applyNumberFormat="1" applyFont="1" applyFill="1" applyBorder="1" applyAlignment="1">
      <alignment horizontal="left" vertical="center" wrapText="1" indent="1"/>
    </xf>
    <xf numFmtId="49" fontId="25" fillId="3" borderId="4" xfId="0" applyNumberFormat="1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25" fillId="3" borderId="1" xfId="0" quotePrefix="1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8" fillId="0" borderId="0" xfId="4" applyFont="1" applyAlignment="1">
      <alignment horizontal="center" vertical="center"/>
    </xf>
    <xf numFmtId="2" fontId="30" fillId="0" borderId="7" xfId="4" applyNumberFormat="1" applyFont="1" applyBorder="1" applyAlignment="1">
      <alignment horizontal="center" vertical="center" wrapText="1"/>
    </xf>
    <xf numFmtId="0" fontId="30" fillId="0" borderId="7" xfId="4" applyFont="1" applyBorder="1" applyAlignment="1">
      <alignment horizontal="center" vertical="center" wrapText="1"/>
    </xf>
    <xf numFmtId="0" fontId="34" fillId="0" borderId="0" xfId="4" applyFont="1" applyAlignment="1">
      <alignment horizontal="center" vertical="center"/>
    </xf>
    <xf numFmtId="2" fontId="30" fillId="0" borderId="8" xfId="4" applyNumberFormat="1" applyFont="1" applyBorder="1" applyAlignment="1">
      <alignment horizontal="center" vertical="center" wrapText="1"/>
    </xf>
    <xf numFmtId="0" fontId="30" fillId="0" borderId="8" xfId="4" applyFont="1" applyBorder="1" applyAlignment="1">
      <alignment horizontal="center" vertical="center" wrapText="1"/>
    </xf>
    <xf numFmtId="0" fontId="30" fillId="0" borderId="9" xfId="4" applyFont="1" applyBorder="1" applyAlignment="1">
      <alignment horizontal="center" vertical="center" wrapText="1"/>
    </xf>
    <xf numFmtId="0" fontId="30" fillId="0" borderId="10" xfId="4" applyFont="1" applyBorder="1" applyAlignment="1">
      <alignment horizontal="center" vertical="center" wrapText="1"/>
    </xf>
    <xf numFmtId="0" fontId="30" fillId="0" borderId="11" xfId="4" applyFont="1" applyBorder="1" applyAlignment="1">
      <alignment horizontal="center" vertical="center" wrapText="1"/>
    </xf>
    <xf numFmtId="0" fontId="30" fillId="0" borderId="12" xfId="4" applyFont="1" applyBorder="1" applyAlignment="1">
      <alignment horizontal="center" vertical="center" wrapText="1"/>
    </xf>
    <xf numFmtId="0" fontId="30" fillId="0" borderId="9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/>
    </xf>
    <xf numFmtId="49" fontId="31" fillId="0" borderId="14" xfId="4" applyNumberFormat="1" applyFont="1" applyBorder="1" applyAlignment="1">
      <alignment horizontal="center" vertical="center"/>
    </xf>
    <xf numFmtId="164" fontId="29" fillId="0" borderId="13" xfId="4" applyNumberFormat="1" applyFont="1" applyBorder="1" applyAlignment="1">
      <alignment horizontal="right" vertical="center" indent="2"/>
    </xf>
    <xf numFmtId="164" fontId="29" fillId="0" borderId="14" xfId="4" applyNumberFormat="1" applyFont="1" applyBorder="1" applyAlignment="1">
      <alignment horizontal="right" vertical="center" indent="2"/>
    </xf>
    <xf numFmtId="166" fontId="29" fillId="0" borderId="13" xfId="4" applyNumberFormat="1" applyFont="1" applyBorder="1" applyAlignment="1">
      <alignment horizontal="right" vertical="center" indent="2"/>
    </xf>
    <xf numFmtId="166" fontId="29" fillId="0" borderId="14" xfId="4" applyNumberFormat="1" applyFont="1" applyBorder="1" applyAlignment="1">
      <alignment horizontal="right" vertical="center" indent="2"/>
    </xf>
    <xf numFmtId="164" fontId="30" fillId="0" borderId="13" xfId="4" applyNumberFormat="1" applyFont="1" applyBorder="1" applyAlignment="1">
      <alignment horizontal="right" vertical="center" indent="2"/>
    </xf>
    <xf numFmtId="164" fontId="30" fillId="0" borderId="14" xfId="4" applyNumberFormat="1" applyFont="1" applyBorder="1" applyAlignment="1">
      <alignment horizontal="right" vertical="center" indent="2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">
    <cellStyle name="Normal 2 3" xfId="4" xr:uid="{91D8D646-4413-4D70-9A82-974032C1F82E}"/>
    <cellStyle name="Normalno" xfId="0" builtinId="0"/>
    <cellStyle name="Normalno 2" xfId="3" xr:uid="{7B88D625-3881-44EB-B89D-232671A1DB73}"/>
    <cellStyle name="Obično_List4" xfId="1" xr:uid="{43489481-49FA-494F-B663-C6D4C6B0C08B}"/>
    <cellStyle name="Obično_List5" xfId="2" xr:uid="{4DD3F130-1390-4C71-8A21-62DE262A7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7"/>
  <sheetViews>
    <sheetView workbookViewId="0">
      <selection activeCell="H10" sqref="H10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69"/>
      <c r="C1" s="169"/>
      <c r="D1" s="169"/>
      <c r="E1" s="169"/>
      <c r="F1" s="219" t="s">
        <v>360</v>
      </c>
      <c r="G1" s="219"/>
      <c r="H1" s="219"/>
      <c r="I1" s="219"/>
      <c r="J1" s="219"/>
      <c r="K1" s="169"/>
      <c r="L1" s="169"/>
    </row>
    <row r="2" spans="2:12" ht="17.25" customHeight="1" x14ac:dyDescent="0.25">
      <c r="B2" s="169"/>
      <c r="C2" s="169"/>
      <c r="D2" s="169"/>
      <c r="E2" s="169"/>
      <c r="F2" s="38"/>
      <c r="G2" s="38"/>
      <c r="H2" s="38"/>
      <c r="I2" s="38"/>
      <c r="J2" s="169"/>
      <c r="K2" s="169"/>
      <c r="L2" s="169"/>
    </row>
    <row r="3" spans="2:12" ht="15.75" customHeight="1" x14ac:dyDescent="0.25">
      <c r="B3" s="219" t="s">
        <v>13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2:12" ht="6.75" customHeight="1" x14ac:dyDescent="0.25">
      <c r="B4" s="222"/>
      <c r="C4" s="222"/>
      <c r="D4" s="222"/>
      <c r="E4" s="35"/>
      <c r="F4" s="35"/>
      <c r="G4" s="35"/>
      <c r="H4" s="35"/>
      <c r="I4" s="35"/>
      <c r="J4" s="37"/>
      <c r="K4" s="37"/>
      <c r="L4" s="36"/>
    </row>
    <row r="5" spans="2:12" ht="18" customHeight="1" x14ac:dyDescent="0.25">
      <c r="B5" s="219" t="s">
        <v>51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2:12" ht="18" customHeight="1" x14ac:dyDescent="0.25">
      <c r="B6" s="38"/>
      <c r="C6" s="39"/>
      <c r="D6" s="39"/>
      <c r="E6" s="39"/>
      <c r="F6" s="39"/>
      <c r="G6" s="39"/>
      <c r="H6" s="39"/>
      <c r="I6" s="39"/>
      <c r="J6" s="39"/>
      <c r="K6" s="39"/>
      <c r="L6" s="36"/>
    </row>
    <row r="7" spans="2:12" x14ac:dyDescent="0.25">
      <c r="B7" s="215" t="s">
        <v>52</v>
      </c>
      <c r="C7" s="215"/>
      <c r="D7" s="215"/>
      <c r="E7" s="215"/>
      <c r="F7" s="215"/>
      <c r="G7" s="40"/>
      <c r="H7" s="40"/>
      <c r="I7" s="40"/>
      <c r="J7" s="40"/>
      <c r="K7" s="41"/>
      <c r="L7" s="36"/>
    </row>
    <row r="8" spans="2:12" ht="25.5" x14ac:dyDescent="0.25">
      <c r="B8" s="216" t="s">
        <v>8</v>
      </c>
      <c r="C8" s="217"/>
      <c r="D8" s="217"/>
      <c r="E8" s="217"/>
      <c r="F8" s="218"/>
      <c r="G8" s="18" t="s">
        <v>291</v>
      </c>
      <c r="H8" s="1" t="s">
        <v>306</v>
      </c>
      <c r="I8" s="1" t="s">
        <v>307</v>
      </c>
      <c r="J8" s="18" t="s">
        <v>308</v>
      </c>
      <c r="K8" s="1" t="s">
        <v>16</v>
      </c>
      <c r="L8" s="1" t="s">
        <v>16</v>
      </c>
    </row>
    <row r="9" spans="2:12" s="21" customFormat="1" ht="11.25" x14ac:dyDescent="0.2">
      <c r="B9" s="208">
        <v>1</v>
      </c>
      <c r="C9" s="208"/>
      <c r="D9" s="208"/>
      <c r="E9" s="208"/>
      <c r="F9" s="209"/>
      <c r="G9" s="20">
        <v>2</v>
      </c>
      <c r="H9" s="19">
        <v>3</v>
      </c>
      <c r="I9" s="19">
        <v>4</v>
      </c>
      <c r="J9" s="19">
        <v>5</v>
      </c>
      <c r="K9" s="19" t="s">
        <v>18</v>
      </c>
      <c r="L9" s="19" t="s">
        <v>19</v>
      </c>
    </row>
    <row r="10" spans="2:12" x14ac:dyDescent="0.25">
      <c r="B10" s="210" t="s">
        <v>0</v>
      </c>
      <c r="C10" s="211"/>
      <c r="D10" s="211"/>
      <c r="E10" s="211"/>
      <c r="F10" s="212"/>
      <c r="G10" s="13">
        <f t="shared" ref="G10" si="0">G11+G12</f>
        <v>37854518.519999996</v>
      </c>
      <c r="H10" s="13">
        <f t="shared" ref="H10:J10" si="1">H11+H12</f>
        <v>45380586.5</v>
      </c>
      <c r="I10" s="13">
        <f t="shared" ref="I10" si="2">I11+I12</f>
        <v>45380586.5</v>
      </c>
      <c r="J10" s="13">
        <f t="shared" si="1"/>
        <v>37041695.25</v>
      </c>
      <c r="K10" s="116">
        <f t="shared" ref="K10:K15" si="3">J10/G10*100</f>
        <v>97.85277081368622</v>
      </c>
      <c r="L10" s="116">
        <f>J10/I10*100</f>
        <v>81.624540595128707</v>
      </c>
    </row>
    <row r="11" spans="2:12" x14ac:dyDescent="0.25">
      <c r="B11" s="213" t="s">
        <v>44</v>
      </c>
      <c r="C11" s="214"/>
      <c r="D11" s="214"/>
      <c r="E11" s="214"/>
      <c r="F11" s="207"/>
      <c r="G11" s="12">
        <v>37852853.329999998</v>
      </c>
      <c r="H11" s="12">
        <v>45378586.5</v>
      </c>
      <c r="I11" s="12">
        <v>45378586.5</v>
      </c>
      <c r="J11" s="12">
        <v>37041091.789999999</v>
      </c>
      <c r="K11" s="117">
        <f t="shared" si="3"/>
        <v>97.855481242264389</v>
      </c>
      <c r="L11" s="117">
        <f t="shared" ref="L11:L15" si="4">J11/I11*100</f>
        <v>81.626808252390134</v>
      </c>
    </row>
    <row r="12" spans="2:12" x14ac:dyDescent="0.25">
      <c r="B12" s="206" t="s">
        <v>49</v>
      </c>
      <c r="C12" s="207"/>
      <c r="D12" s="207"/>
      <c r="E12" s="207"/>
      <c r="F12" s="207"/>
      <c r="G12" s="12">
        <v>1665.19</v>
      </c>
      <c r="H12" s="12">
        <v>2000</v>
      </c>
      <c r="I12" s="12">
        <v>2000</v>
      </c>
      <c r="J12" s="12">
        <v>603.46</v>
      </c>
      <c r="K12" s="117">
        <f t="shared" si="3"/>
        <v>36.239708381626123</v>
      </c>
      <c r="L12" s="117">
        <f t="shared" si="4"/>
        <v>30.172999999999998</v>
      </c>
    </row>
    <row r="13" spans="2:12" x14ac:dyDescent="0.25">
      <c r="B13" s="14" t="s">
        <v>1</v>
      </c>
      <c r="C13" s="29"/>
      <c r="D13" s="29"/>
      <c r="E13" s="29"/>
      <c r="F13" s="29"/>
      <c r="G13" s="13">
        <f t="shared" ref="G13" si="5">G14+G15</f>
        <v>35295324.659999996</v>
      </c>
      <c r="H13" s="13">
        <f t="shared" ref="H13:J13" si="6">H14+H15</f>
        <v>40671653.920000002</v>
      </c>
      <c r="I13" s="13">
        <f t="shared" ref="I13" si="7">I14+I15</f>
        <v>40671653.920000002</v>
      </c>
      <c r="J13" s="13">
        <f t="shared" si="6"/>
        <v>40493907.039999999</v>
      </c>
      <c r="K13" s="116">
        <f t="shared" si="3"/>
        <v>114.72881303707494</v>
      </c>
      <c r="L13" s="116">
        <f t="shared" si="4"/>
        <v>99.562971104274183</v>
      </c>
    </row>
    <row r="14" spans="2:12" x14ac:dyDescent="0.25">
      <c r="B14" s="228" t="s">
        <v>45</v>
      </c>
      <c r="C14" s="214"/>
      <c r="D14" s="214"/>
      <c r="E14" s="214"/>
      <c r="F14" s="214"/>
      <c r="G14" s="12">
        <v>32151912.32</v>
      </c>
      <c r="H14" s="12">
        <v>30557687.73</v>
      </c>
      <c r="I14" s="12">
        <v>30557687.73</v>
      </c>
      <c r="J14" s="12">
        <v>30606350.739999998</v>
      </c>
      <c r="K14" s="118">
        <f t="shared" si="3"/>
        <v>95.19294042414208</v>
      </c>
      <c r="L14" s="118">
        <f t="shared" si="4"/>
        <v>100.15924964751906</v>
      </c>
    </row>
    <row r="15" spans="2:12" x14ac:dyDescent="0.25">
      <c r="B15" s="206" t="s">
        <v>46</v>
      </c>
      <c r="C15" s="207"/>
      <c r="D15" s="207"/>
      <c r="E15" s="207"/>
      <c r="F15" s="207"/>
      <c r="G15" s="12">
        <v>3143412.34</v>
      </c>
      <c r="H15" s="12">
        <v>10113966.189999999</v>
      </c>
      <c r="I15" s="12">
        <v>10113966.189999999</v>
      </c>
      <c r="J15" s="12">
        <v>9887556.3000000007</v>
      </c>
      <c r="K15" s="118">
        <f t="shared" si="3"/>
        <v>314.54849795493266</v>
      </c>
      <c r="L15" s="118">
        <f t="shared" si="4"/>
        <v>97.761413418369372</v>
      </c>
    </row>
    <row r="16" spans="2:12" x14ac:dyDescent="0.25">
      <c r="B16" s="221" t="s">
        <v>53</v>
      </c>
      <c r="C16" s="211"/>
      <c r="D16" s="211"/>
      <c r="E16" s="211"/>
      <c r="F16" s="211"/>
      <c r="G16" s="13">
        <f t="shared" ref="G16" si="8">G10-G13</f>
        <v>2559193.8599999994</v>
      </c>
      <c r="H16" s="13">
        <f t="shared" ref="H16" si="9">H10-H13</f>
        <v>4708932.5799999982</v>
      </c>
      <c r="I16" s="13">
        <f t="shared" ref="I16" si="10">I10-I13</f>
        <v>4708932.5799999982</v>
      </c>
      <c r="J16" s="13">
        <f>J10-J13</f>
        <v>-3452211.7899999991</v>
      </c>
      <c r="K16" s="119">
        <f>J16/G16*100</f>
        <v>-134.8945011145033</v>
      </c>
      <c r="L16" s="119">
        <f>J16/I16*100</f>
        <v>-73.311981672075675</v>
      </c>
    </row>
    <row r="17" spans="1:43" ht="18" x14ac:dyDescent="0.25">
      <c r="B17" s="35"/>
      <c r="C17" s="42"/>
      <c r="D17" s="42"/>
      <c r="E17" s="42"/>
      <c r="F17" s="42"/>
      <c r="G17" s="42"/>
      <c r="H17" s="42"/>
      <c r="I17" s="43"/>
      <c r="J17" s="43"/>
      <c r="K17" s="43"/>
      <c r="L17" s="43"/>
    </row>
    <row r="18" spans="1:43" ht="18" customHeight="1" x14ac:dyDescent="0.25">
      <c r="B18" s="215" t="s">
        <v>54</v>
      </c>
      <c r="C18" s="215"/>
      <c r="D18" s="215"/>
      <c r="E18" s="215"/>
      <c r="F18" s="215"/>
      <c r="G18" s="42"/>
      <c r="H18" s="42"/>
      <c r="I18" s="43"/>
      <c r="J18" s="43"/>
      <c r="K18" s="43"/>
      <c r="L18" s="43"/>
    </row>
    <row r="19" spans="1:43" ht="25.5" x14ac:dyDescent="0.25">
      <c r="B19" s="216" t="s">
        <v>8</v>
      </c>
      <c r="C19" s="217"/>
      <c r="D19" s="217"/>
      <c r="E19" s="217"/>
      <c r="F19" s="218"/>
      <c r="G19" s="18" t="s">
        <v>291</v>
      </c>
      <c r="H19" s="1" t="s">
        <v>306</v>
      </c>
      <c r="I19" s="1" t="s">
        <v>307</v>
      </c>
      <c r="J19" s="18" t="s">
        <v>308</v>
      </c>
      <c r="K19" s="1" t="s">
        <v>16</v>
      </c>
      <c r="L19" s="1" t="s">
        <v>16</v>
      </c>
    </row>
    <row r="20" spans="1:43" s="21" customFormat="1" x14ac:dyDescent="0.25">
      <c r="B20" s="208">
        <v>1</v>
      </c>
      <c r="C20" s="208"/>
      <c r="D20" s="208"/>
      <c r="E20" s="208"/>
      <c r="F20" s="209"/>
      <c r="G20" s="20">
        <v>2</v>
      </c>
      <c r="H20" s="19">
        <v>3</v>
      </c>
      <c r="I20" s="19">
        <v>4</v>
      </c>
      <c r="J20" s="19">
        <v>5</v>
      </c>
      <c r="K20" s="19" t="s">
        <v>18</v>
      </c>
      <c r="L20" s="19" t="s">
        <v>19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1"/>
      <c r="B21" s="213" t="s">
        <v>47</v>
      </c>
      <c r="C21" s="226"/>
      <c r="D21" s="226"/>
      <c r="E21" s="226"/>
      <c r="F21" s="227"/>
      <c r="G21" s="12">
        <v>0</v>
      </c>
      <c r="H21" s="12">
        <v>0</v>
      </c>
      <c r="I21" s="12">
        <v>0</v>
      </c>
      <c r="J21" s="12">
        <v>1500</v>
      </c>
      <c r="K21" s="117" t="s">
        <v>231</v>
      </c>
      <c r="L21" s="117" t="s">
        <v>231</v>
      </c>
    </row>
    <row r="22" spans="1:43" x14ac:dyDescent="0.25">
      <c r="A22" s="21"/>
      <c r="B22" s="213" t="s">
        <v>48</v>
      </c>
      <c r="C22" s="214"/>
      <c r="D22" s="214"/>
      <c r="E22" s="214"/>
      <c r="F22" s="214"/>
      <c r="G22" s="12">
        <v>0</v>
      </c>
      <c r="H22" s="12">
        <v>0</v>
      </c>
      <c r="I22" s="12">
        <v>0</v>
      </c>
      <c r="J22" s="12">
        <v>1500</v>
      </c>
      <c r="K22" s="117" t="s">
        <v>231</v>
      </c>
      <c r="L22" s="117" t="s">
        <v>231</v>
      </c>
    </row>
    <row r="23" spans="1:43" s="30" customFormat="1" ht="15" customHeight="1" x14ac:dyDescent="0.25">
      <c r="A23" s="21"/>
      <c r="B23" s="223" t="s">
        <v>50</v>
      </c>
      <c r="C23" s="224"/>
      <c r="D23" s="224"/>
      <c r="E23" s="224"/>
      <c r="F23" s="225"/>
      <c r="G23" s="13">
        <f t="shared" ref="G23" si="11">G21-G22</f>
        <v>0</v>
      </c>
      <c r="H23" s="13">
        <f t="shared" ref="H23:J23" si="12">H21-H22</f>
        <v>0</v>
      </c>
      <c r="I23" s="13">
        <f t="shared" si="12"/>
        <v>0</v>
      </c>
      <c r="J23" s="13">
        <f t="shared" si="12"/>
        <v>0</v>
      </c>
      <c r="K23" s="116" t="s">
        <v>231</v>
      </c>
      <c r="L23" s="116" t="s">
        <v>231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0" customFormat="1" ht="15" customHeight="1" x14ac:dyDescent="0.25">
      <c r="A24" s="21"/>
      <c r="B24" s="223" t="s">
        <v>55</v>
      </c>
      <c r="C24" s="224"/>
      <c r="D24" s="224"/>
      <c r="E24" s="224"/>
      <c r="F24" s="225"/>
      <c r="G24" s="13">
        <v>-12395033.130000001</v>
      </c>
      <c r="H24" s="13">
        <v>0</v>
      </c>
      <c r="I24" s="13">
        <v>0</v>
      </c>
      <c r="J24" s="13">
        <v>-12915802.34</v>
      </c>
      <c r="K24" s="116">
        <f>J24/G24*100</f>
        <v>104.20143459511672</v>
      </c>
      <c r="L24" s="116" t="s">
        <v>231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1"/>
      <c r="B25" s="221" t="s">
        <v>56</v>
      </c>
      <c r="C25" s="211"/>
      <c r="D25" s="211"/>
      <c r="E25" s="211"/>
      <c r="F25" s="211"/>
      <c r="G25" s="13">
        <f>G24+G16+G23</f>
        <v>-9835839.2700000014</v>
      </c>
      <c r="H25" s="13">
        <v>0</v>
      </c>
      <c r="I25" s="13">
        <v>0</v>
      </c>
      <c r="J25" s="13">
        <f>J24+J16+J23</f>
        <v>-16368014.129999999</v>
      </c>
      <c r="K25" s="116">
        <f>J25/G25*100</f>
        <v>166.41197238677526</v>
      </c>
      <c r="L25" s="116" t="s">
        <v>231</v>
      </c>
    </row>
    <row r="26" spans="1:43" ht="15.75" x14ac:dyDescent="0.25">
      <c r="B26" s="44"/>
      <c r="C26" s="45"/>
      <c r="D26" s="45"/>
      <c r="E26" s="45"/>
      <c r="F26" s="45"/>
      <c r="G26" s="46"/>
      <c r="H26" s="46"/>
      <c r="I26" s="46"/>
      <c r="J26" s="46"/>
      <c r="K26" s="46"/>
      <c r="L26" s="36"/>
    </row>
    <row r="27" spans="1:43" x14ac:dyDescent="0.25"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</row>
  </sheetData>
  <mergeCells count="22">
    <mergeCell ref="F1:J1"/>
    <mergeCell ref="B27:L27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8:F18"/>
    <mergeCell ref="B3:L3"/>
    <mergeCell ref="B5:L5"/>
    <mergeCell ref="B14:F14"/>
    <mergeCell ref="B15:F15"/>
    <mergeCell ref="B12:F12"/>
    <mergeCell ref="B9:F9"/>
    <mergeCell ref="B10:F10"/>
    <mergeCell ref="B11:F11"/>
    <mergeCell ref="B7:F7"/>
    <mergeCell ref="B8:F8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F330E-4F77-4DB2-9025-F38E6045971F}">
  <sheetPr>
    <pageSetUpPr fitToPage="1"/>
  </sheetPr>
  <dimension ref="A1:I10"/>
  <sheetViews>
    <sheetView workbookViewId="0">
      <selection activeCell="B1" sqref="B1:I1"/>
    </sheetView>
  </sheetViews>
  <sheetFormatPr defaultRowHeight="15" x14ac:dyDescent="0.25"/>
  <cols>
    <col min="1" max="1" width="7.140625" customWidth="1"/>
    <col min="2" max="2" width="22" customWidth="1"/>
    <col min="3" max="3" width="21.5703125" customWidth="1"/>
    <col min="4" max="4" width="20.5703125" customWidth="1"/>
    <col min="5" max="5" width="9.28515625" customWidth="1"/>
    <col min="6" max="6" width="39.7109375" customWidth="1"/>
    <col min="7" max="7" width="23.7109375" customWidth="1"/>
    <col min="8" max="8" width="16.28515625" customWidth="1"/>
    <col min="9" max="9" width="17.28515625" customWidth="1"/>
  </cols>
  <sheetData>
    <row r="1" spans="1:9" ht="43.5" customHeight="1" x14ac:dyDescent="0.25">
      <c r="B1" s="219" t="s">
        <v>360</v>
      </c>
      <c r="C1" s="219"/>
      <c r="D1" s="219"/>
      <c r="E1" s="219"/>
      <c r="F1" s="219"/>
      <c r="G1" s="219"/>
      <c r="H1" s="219"/>
      <c r="I1" s="219"/>
    </row>
    <row r="3" spans="1:9" ht="18.75" x14ac:dyDescent="0.3">
      <c r="A3" s="280" t="s">
        <v>290</v>
      </c>
      <c r="B3" s="280"/>
      <c r="C3" s="280"/>
      <c r="D3" s="280"/>
      <c r="E3" s="280"/>
      <c r="F3" s="280"/>
      <c r="G3" s="280"/>
      <c r="H3" s="280"/>
      <c r="I3" s="280"/>
    </row>
    <row r="5" spans="1:9" ht="30" x14ac:dyDescent="0.25">
      <c r="A5" s="123" t="s">
        <v>286</v>
      </c>
      <c r="B5" s="120" t="s">
        <v>196</v>
      </c>
      <c r="C5" s="120" t="s">
        <v>197</v>
      </c>
      <c r="D5" s="120" t="s">
        <v>198</v>
      </c>
      <c r="E5" s="120" t="s">
        <v>210</v>
      </c>
      <c r="F5" s="120" t="s">
        <v>199</v>
      </c>
      <c r="G5" s="120" t="s">
        <v>200</v>
      </c>
      <c r="H5" s="121" t="s">
        <v>205</v>
      </c>
      <c r="I5" s="120" t="s">
        <v>201</v>
      </c>
    </row>
    <row r="6" spans="1:9" ht="45" x14ac:dyDescent="0.25">
      <c r="A6" s="123" t="s">
        <v>193</v>
      </c>
      <c r="B6" s="120" t="s">
        <v>202</v>
      </c>
      <c r="C6" s="120" t="s">
        <v>203</v>
      </c>
      <c r="D6" s="122">
        <v>10000</v>
      </c>
      <c r="E6" s="122" t="s">
        <v>211</v>
      </c>
      <c r="F6" s="121" t="s">
        <v>209</v>
      </c>
      <c r="G6" s="121" t="s">
        <v>204</v>
      </c>
      <c r="H6" s="121" t="s">
        <v>206</v>
      </c>
      <c r="I6" s="121" t="s">
        <v>289</v>
      </c>
    </row>
    <row r="7" spans="1:9" ht="45" x14ac:dyDescent="0.25">
      <c r="A7" s="123" t="s">
        <v>194</v>
      </c>
      <c r="B7" s="120" t="s">
        <v>202</v>
      </c>
      <c r="C7" s="120" t="s">
        <v>203</v>
      </c>
      <c r="D7" s="122">
        <v>20000</v>
      </c>
      <c r="E7" s="122" t="s">
        <v>211</v>
      </c>
      <c r="F7" s="121" t="s">
        <v>209</v>
      </c>
      <c r="G7" s="121" t="s">
        <v>204</v>
      </c>
      <c r="H7" s="121" t="s">
        <v>206</v>
      </c>
      <c r="I7" s="121" t="s">
        <v>289</v>
      </c>
    </row>
    <row r="8" spans="1:9" ht="75" x14ac:dyDescent="0.25">
      <c r="A8" s="123" t="s">
        <v>195</v>
      </c>
      <c r="B8" s="121" t="s">
        <v>207</v>
      </c>
      <c r="C8" s="121" t="s">
        <v>341</v>
      </c>
      <c r="D8" s="122">
        <v>8540</v>
      </c>
      <c r="E8" s="122" t="s">
        <v>211</v>
      </c>
      <c r="F8" s="121" t="s">
        <v>350</v>
      </c>
      <c r="G8" s="121" t="s">
        <v>208</v>
      </c>
      <c r="H8" s="120" t="s">
        <v>342</v>
      </c>
      <c r="I8" s="121" t="s">
        <v>343</v>
      </c>
    </row>
    <row r="9" spans="1:9" ht="105" x14ac:dyDescent="0.25">
      <c r="A9" s="123" t="s">
        <v>222</v>
      </c>
      <c r="B9" s="121" t="s">
        <v>358</v>
      </c>
      <c r="C9" s="121" t="s">
        <v>344</v>
      </c>
      <c r="D9" s="122">
        <v>5460</v>
      </c>
      <c r="E9" s="122" t="s">
        <v>211</v>
      </c>
      <c r="F9" s="121" t="s">
        <v>359</v>
      </c>
      <c r="G9" s="121" t="s">
        <v>208</v>
      </c>
      <c r="H9" s="120" t="s">
        <v>345</v>
      </c>
      <c r="I9" s="121" t="s">
        <v>346</v>
      </c>
    </row>
    <row r="10" spans="1:9" ht="45" x14ac:dyDescent="0.25">
      <c r="A10" s="120" t="s">
        <v>224</v>
      </c>
      <c r="B10" s="120" t="s">
        <v>202</v>
      </c>
      <c r="C10" s="120" t="s">
        <v>203</v>
      </c>
      <c r="D10" s="122">
        <v>75000</v>
      </c>
      <c r="E10" s="122" t="s">
        <v>211</v>
      </c>
      <c r="F10" s="121" t="s">
        <v>349</v>
      </c>
      <c r="G10" s="121" t="s">
        <v>204</v>
      </c>
      <c r="H10" s="121" t="s">
        <v>347</v>
      </c>
      <c r="I10" s="121" t="s">
        <v>348</v>
      </c>
    </row>
  </sheetData>
  <mergeCells count="2">
    <mergeCell ref="A3:I3"/>
    <mergeCell ref="B1:I1"/>
  </mergeCells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B2DE-162F-4DF1-B4E2-1698B3A22F0F}">
  <sheetPr>
    <pageSetUpPr fitToPage="1"/>
  </sheetPr>
  <dimension ref="A1:H17"/>
  <sheetViews>
    <sheetView tabSelected="1" workbookViewId="0">
      <selection activeCell="E18" sqref="E18"/>
    </sheetView>
  </sheetViews>
  <sheetFormatPr defaultRowHeight="15" x14ac:dyDescent="0.25"/>
  <cols>
    <col min="1" max="1" width="10.7109375" customWidth="1"/>
    <col min="2" max="2" width="23" customWidth="1"/>
    <col min="3" max="4" width="13.140625" customWidth="1"/>
    <col min="5" max="5" width="15.5703125" customWidth="1"/>
    <col min="7" max="7" width="11.85546875" customWidth="1"/>
  </cols>
  <sheetData>
    <row r="1" spans="1:8" ht="56.25" customHeight="1" x14ac:dyDescent="0.25">
      <c r="A1" s="219" t="s">
        <v>360</v>
      </c>
      <c r="B1" s="219"/>
      <c r="C1" s="219"/>
      <c r="D1" s="219"/>
      <c r="E1" s="219"/>
      <c r="F1" s="219"/>
      <c r="G1" s="219"/>
      <c r="H1" s="169"/>
    </row>
    <row r="3" spans="1:8" ht="18.75" x14ac:dyDescent="0.3">
      <c r="A3" s="280" t="s">
        <v>269</v>
      </c>
      <c r="B3" s="280"/>
      <c r="C3" s="280"/>
      <c r="D3" s="280"/>
      <c r="E3" s="280"/>
      <c r="F3" s="280"/>
      <c r="G3" s="280"/>
    </row>
    <row r="4" spans="1:8" ht="15.75" thickBot="1" x14ac:dyDescent="0.3"/>
    <row r="5" spans="1:8" ht="69.95" customHeight="1" thickBot="1" x14ac:dyDescent="0.3">
      <c r="A5" s="147" t="s">
        <v>270</v>
      </c>
      <c r="B5" s="148" t="s">
        <v>271</v>
      </c>
      <c r="C5" s="149" t="s">
        <v>272</v>
      </c>
      <c r="D5" s="148" t="s">
        <v>273</v>
      </c>
      <c r="E5" s="148" t="s">
        <v>274</v>
      </c>
      <c r="F5" s="148" t="s">
        <v>275</v>
      </c>
      <c r="G5" s="148" t="s">
        <v>276</v>
      </c>
    </row>
    <row r="6" spans="1:8" ht="69.95" customHeight="1" thickBot="1" x14ac:dyDescent="0.3">
      <c r="A6" s="147" t="s">
        <v>277</v>
      </c>
      <c r="B6" s="147" t="s">
        <v>278</v>
      </c>
      <c r="C6" s="201">
        <v>52408.89</v>
      </c>
      <c r="D6" s="147" t="s">
        <v>279</v>
      </c>
      <c r="E6" s="147"/>
      <c r="F6" s="147" t="s">
        <v>280</v>
      </c>
      <c r="G6" s="147"/>
    </row>
    <row r="7" spans="1:8" ht="69.95" customHeight="1" thickBot="1" x14ac:dyDescent="0.3">
      <c r="A7" s="147" t="s">
        <v>354</v>
      </c>
      <c r="B7" s="147" t="s">
        <v>278</v>
      </c>
      <c r="C7" s="201" t="s">
        <v>231</v>
      </c>
      <c r="D7" s="147" t="s">
        <v>279</v>
      </c>
      <c r="E7" s="147"/>
      <c r="F7" s="147" t="s">
        <v>302</v>
      </c>
      <c r="G7" s="147"/>
    </row>
    <row r="8" spans="1:8" ht="69.95" customHeight="1" thickBot="1" x14ac:dyDescent="0.3">
      <c r="A8" s="147" t="s">
        <v>352</v>
      </c>
      <c r="B8" s="147" t="s">
        <v>278</v>
      </c>
      <c r="C8" s="201">
        <v>6636.14</v>
      </c>
      <c r="D8" s="147" t="s">
        <v>279</v>
      </c>
      <c r="E8" s="147"/>
      <c r="F8" s="147" t="s">
        <v>353</v>
      </c>
      <c r="G8" s="147"/>
    </row>
    <row r="9" spans="1:8" ht="69.95" customHeight="1" thickBot="1" x14ac:dyDescent="0.3">
      <c r="A9" s="147" t="s">
        <v>281</v>
      </c>
      <c r="B9" s="147" t="s">
        <v>278</v>
      </c>
      <c r="C9" s="201">
        <v>6636.14</v>
      </c>
      <c r="D9" s="147" t="s">
        <v>279</v>
      </c>
      <c r="E9" s="147"/>
      <c r="F9" s="147" t="s">
        <v>351</v>
      </c>
      <c r="G9" s="147"/>
    </row>
    <row r="10" spans="1:8" ht="69.95" customHeight="1" thickBot="1" x14ac:dyDescent="0.3">
      <c r="A10" s="147" t="s">
        <v>282</v>
      </c>
      <c r="B10" s="147" t="s">
        <v>278</v>
      </c>
      <c r="C10" s="201">
        <v>20700</v>
      </c>
      <c r="D10" s="147" t="s">
        <v>279</v>
      </c>
      <c r="E10" s="147"/>
      <c r="F10" s="147" t="s">
        <v>283</v>
      </c>
      <c r="G10" s="147"/>
    </row>
    <row r="11" spans="1:8" ht="69.95" customHeight="1" thickBot="1" x14ac:dyDescent="0.3">
      <c r="A11" s="147" t="s">
        <v>284</v>
      </c>
      <c r="B11" s="147" t="s">
        <v>278</v>
      </c>
      <c r="C11" s="201">
        <v>6900</v>
      </c>
      <c r="D11" s="147" t="s">
        <v>279</v>
      </c>
      <c r="E11" s="147"/>
      <c r="F11" s="147" t="s">
        <v>302</v>
      </c>
      <c r="G11" s="147"/>
    </row>
    <row r="12" spans="1:8" ht="69.95" customHeight="1" thickBot="1" x14ac:dyDescent="0.3">
      <c r="A12" s="147" t="s">
        <v>281</v>
      </c>
      <c r="B12" s="147" t="s">
        <v>278</v>
      </c>
      <c r="C12" s="201" t="s">
        <v>231</v>
      </c>
      <c r="D12" s="147" t="s">
        <v>279</v>
      </c>
      <c r="E12" s="147"/>
      <c r="F12" s="147" t="s">
        <v>351</v>
      </c>
      <c r="G12" s="147"/>
    </row>
    <row r="13" spans="1:8" ht="15.75" thickBot="1" x14ac:dyDescent="0.3">
      <c r="A13" s="282" t="s">
        <v>285</v>
      </c>
      <c r="B13" s="283"/>
      <c r="C13" s="146">
        <f>SUM(C6:C11)</f>
        <v>93281.17</v>
      </c>
      <c r="D13" s="284"/>
      <c r="E13" s="284"/>
      <c r="F13" s="284"/>
      <c r="G13" s="285"/>
    </row>
    <row r="16" spans="1:8" x14ac:dyDescent="0.25">
      <c r="E16" s="281" t="s">
        <v>363</v>
      </c>
      <c r="F16" s="281"/>
      <c r="G16" s="281"/>
    </row>
    <row r="17" spans="5:7" x14ac:dyDescent="0.25">
      <c r="E17" s="281" t="s">
        <v>364</v>
      </c>
      <c r="F17" s="281"/>
      <c r="G17" s="281"/>
    </row>
  </sheetData>
  <mergeCells count="6">
    <mergeCell ref="A1:G1"/>
    <mergeCell ref="E17:G17"/>
    <mergeCell ref="E16:G16"/>
    <mergeCell ref="A13:B13"/>
    <mergeCell ref="D13:G13"/>
    <mergeCell ref="A3:G3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47"/>
  <sheetViews>
    <sheetView workbookViewId="0">
      <selection activeCell="B5" sqref="B5:L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style="63" customWidth="1"/>
    <col min="6" max="6" width="44.7109375" customWidth="1"/>
    <col min="7" max="10" width="25.28515625" customWidth="1"/>
    <col min="11" max="12" width="15.7109375" customWidth="1"/>
  </cols>
  <sheetData>
    <row r="1" spans="2:12" ht="40.5" customHeight="1" x14ac:dyDescent="0.25">
      <c r="B1" s="2"/>
      <c r="C1" s="2"/>
      <c r="D1" s="2"/>
      <c r="E1" s="62"/>
      <c r="F1" s="219" t="s">
        <v>360</v>
      </c>
      <c r="G1" s="219"/>
      <c r="H1" s="219"/>
      <c r="I1" s="219"/>
      <c r="J1" s="219"/>
      <c r="K1" s="2"/>
    </row>
    <row r="2" spans="2:12" ht="12" customHeight="1" x14ac:dyDescent="0.25">
      <c r="B2" s="2"/>
      <c r="C2" s="2"/>
      <c r="D2" s="2"/>
      <c r="E2" s="62"/>
      <c r="F2" s="38"/>
      <c r="G2" s="38"/>
      <c r="H2" s="38"/>
      <c r="I2" s="38"/>
      <c r="J2" s="2"/>
      <c r="K2" s="2"/>
    </row>
    <row r="3" spans="2:12" ht="15.75" customHeight="1" x14ac:dyDescent="0.25">
      <c r="B3" s="232" t="s">
        <v>13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2:12" ht="18" x14ac:dyDescent="0.25">
      <c r="B4" s="2"/>
      <c r="C4" s="2"/>
      <c r="D4" s="2"/>
      <c r="E4" s="62"/>
      <c r="F4" s="2"/>
      <c r="G4" s="2"/>
      <c r="H4" s="2"/>
      <c r="I4" s="2"/>
      <c r="J4" s="3"/>
      <c r="K4" s="3"/>
    </row>
    <row r="5" spans="2:12" ht="18" customHeight="1" x14ac:dyDescent="0.25">
      <c r="B5" s="232" t="s">
        <v>57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2:12" ht="18" x14ac:dyDescent="0.25">
      <c r="B6" s="2"/>
      <c r="C6" s="2"/>
      <c r="D6" s="2"/>
      <c r="E6" s="62"/>
      <c r="F6" s="2"/>
      <c r="G6" s="2"/>
      <c r="H6" s="2"/>
      <c r="I6" s="2"/>
      <c r="J6" s="3"/>
      <c r="K6" s="3"/>
    </row>
    <row r="7" spans="2:12" ht="15.75" customHeight="1" x14ac:dyDescent="0.25">
      <c r="B7" s="232" t="s">
        <v>17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</row>
    <row r="8" spans="2:12" ht="18" x14ac:dyDescent="0.25">
      <c r="B8" s="2"/>
      <c r="C8" s="2"/>
      <c r="D8" s="2"/>
      <c r="E8" s="62"/>
      <c r="F8" s="2"/>
      <c r="G8" s="2"/>
      <c r="H8" s="2"/>
      <c r="I8" s="2"/>
      <c r="J8" s="3"/>
      <c r="K8" s="3"/>
    </row>
    <row r="9" spans="2:12" ht="25.5" x14ac:dyDescent="0.25">
      <c r="B9" s="229" t="s">
        <v>8</v>
      </c>
      <c r="C9" s="230"/>
      <c r="D9" s="230"/>
      <c r="E9" s="230"/>
      <c r="F9" s="231"/>
      <c r="G9" s="31" t="s">
        <v>292</v>
      </c>
      <c r="H9" s="31" t="s">
        <v>306</v>
      </c>
      <c r="I9" s="31" t="s">
        <v>307</v>
      </c>
      <c r="J9" s="31" t="s">
        <v>309</v>
      </c>
      <c r="K9" s="31" t="s">
        <v>16</v>
      </c>
      <c r="L9" s="31" t="s">
        <v>16</v>
      </c>
    </row>
    <row r="10" spans="2:12" ht="16.5" customHeight="1" x14ac:dyDescent="0.25">
      <c r="B10" s="229">
        <v>1</v>
      </c>
      <c r="C10" s="230"/>
      <c r="D10" s="230"/>
      <c r="E10" s="230"/>
      <c r="F10" s="231"/>
      <c r="G10" s="31">
        <v>2</v>
      </c>
      <c r="H10" s="31">
        <v>3</v>
      </c>
      <c r="I10" s="31">
        <v>4</v>
      </c>
      <c r="J10" s="31">
        <v>5</v>
      </c>
      <c r="K10" s="31" t="s">
        <v>18</v>
      </c>
      <c r="L10" s="31" t="s">
        <v>19</v>
      </c>
    </row>
    <row r="11" spans="2:12" x14ac:dyDescent="0.25">
      <c r="B11" s="6"/>
      <c r="C11" s="6"/>
      <c r="D11" s="6"/>
      <c r="E11" s="56"/>
      <c r="F11" s="6" t="s">
        <v>20</v>
      </c>
      <c r="G11" s="27">
        <f>G12+G49+G55</f>
        <v>37854518.519999996</v>
      </c>
      <c r="H11" s="27">
        <f t="shared" ref="H11:I11" si="0">H12+H49+H55</f>
        <v>45380586.5</v>
      </c>
      <c r="I11" s="27">
        <f t="shared" si="0"/>
        <v>45380586.5</v>
      </c>
      <c r="J11" s="27">
        <f>J12+J49+J55</f>
        <v>37043195.25</v>
      </c>
      <c r="K11" s="89">
        <f>J11/G11*100</f>
        <v>97.856733352528721</v>
      </c>
      <c r="L11" s="89">
        <f>J11/I11*100</f>
        <v>81.627845973299614</v>
      </c>
    </row>
    <row r="12" spans="2:12" ht="15.75" customHeight="1" x14ac:dyDescent="0.25">
      <c r="B12" s="6">
        <v>6</v>
      </c>
      <c r="C12" s="6"/>
      <c r="D12" s="6"/>
      <c r="E12" s="56"/>
      <c r="F12" s="6" t="s">
        <v>2</v>
      </c>
      <c r="G12" s="27">
        <f>G13+G24+G27+G32+G39+G46</f>
        <v>37852853.329999998</v>
      </c>
      <c r="H12" s="27">
        <f>H13+H24+H27+H32+H39+H46</f>
        <v>45378586.5</v>
      </c>
      <c r="I12" s="27">
        <f>I13+I24+I27+I32+I39+I46</f>
        <v>45378586.5</v>
      </c>
      <c r="J12" s="27">
        <f>J13+J24+J27+J32+J39+J46</f>
        <v>37041091.789999999</v>
      </c>
      <c r="K12" s="89">
        <f t="shared" ref="K12:K54" si="1">J12/G12*100</f>
        <v>97.855481242264389</v>
      </c>
      <c r="L12" s="89">
        <f>J12/I12*100</f>
        <v>81.626808252390134</v>
      </c>
    </row>
    <row r="13" spans="2:12" ht="25.5" x14ac:dyDescent="0.25">
      <c r="B13" s="6"/>
      <c r="C13" s="10">
        <v>63</v>
      </c>
      <c r="D13" s="10"/>
      <c r="E13" s="57"/>
      <c r="F13" s="10" t="s">
        <v>21</v>
      </c>
      <c r="G13" s="4">
        <f>G16+G18+G21+G14</f>
        <v>10142140.9</v>
      </c>
      <c r="H13" s="4">
        <v>1992040.5</v>
      </c>
      <c r="I13" s="4">
        <v>1992040.5</v>
      </c>
      <c r="J13" s="4">
        <f>J16+J18+J21+J14</f>
        <v>6581268.6699999999</v>
      </c>
      <c r="K13" s="90">
        <f t="shared" si="1"/>
        <v>64.89032971332513</v>
      </c>
      <c r="L13" s="90">
        <f>J13/I13*100</f>
        <v>330.37825636577168</v>
      </c>
    </row>
    <row r="14" spans="2:12" ht="25.5" x14ac:dyDescent="0.25">
      <c r="B14" s="6"/>
      <c r="C14" s="10"/>
      <c r="D14" s="10">
        <v>633</v>
      </c>
      <c r="E14" s="57"/>
      <c r="F14" s="10" t="s">
        <v>327</v>
      </c>
      <c r="G14" s="4">
        <f>G15</f>
        <v>0</v>
      </c>
      <c r="H14" s="4"/>
      <c r="I14" s="4"/>
      <c r="J14" s="4">
        <f>J15</f>
        <v>602</v>
      </c>
      <c r="K14" s="90" t="s">
        <v>231</v>
      </c>
      <c r="L14" s="90"/>
    </row>
    <row r="15" spans="2:12" x14ac:dyDescent="0.25">
      <c r="B15" s="6"/>
      <c r="C15" s="10"/>
      <c r="D15" s="10"/>
      <c r="E15" s="57">
        <v>6331</v>
      </c>
      <c r="F15" s="10" t="s">
        <v>328</v>
      </c>
      <c r="G15" s="4">
        <v>0</v>
      </c>
      <c r="H15" s="4"/>
      <c r="I15" s="4"/>
      <c r="J15" s="4">
        <v>602</v>
      </c>
      <c r="K15" s="90" t="s">
        <v>231</v>
      </c>
      <c r="L15" s="90"/>
    </row>
    <row r="16" spans="2:12" x14ac:dyDescent="0.25">
      <c r="B16" s="6"/>
      <c r="C16" s="10"/>
      <c r="D16" s="10">
        <v>634</v>
      </c>
      <c r="E16" s="57"/>
      <c r="F16" s="10" t="s">
        <v>60</v>
      </c>
      <c r="G16" s="4">
        <f t="shared" ref="G16:J16" si="2">G17</f>
        <v>721569.04</v>
      </c>
      <c r="H16" s="4"/>
      <c r="I16" s="4"/>
      <c r="J16" s="4">
        <f t="shared" si="2"/>
        <v>237610.59</v>
      </c>
      <c r="K16" s="90">
        <f t="shared" si="1"/>
        <v>32.929709678231205</v>
      </c>
      <c r="L16" s="90"/>
    </row>
    <row r="17" spans="2:12" s="82" customFormat="1" x14ac:dyDescent="0.25">
      <c r="B17" s="8"/>
      <c r="C17" s="8"/>
      <c r="D17" s="8"/>
      <c r="E17" s="8">
        <v>6341</v>
      </c>
      <c r="F17" s="57" t="s">
        <v>60</v>
      </c>
      <c r="G17" s="75">
        <v>721569.04</v>
      </c>
      <c r="H17" s="71"/>
      <c r="I17" s="71"/>
      <c r="J17" s="75">
        <v>237610.59</v>
      </c>
      <c r="K17" s="91">
        <f t="shared" si="1"/>
        <v>32.929709678231205</v>
      </c>
      <c r="L17" s="90"/>
    </row>
    <row r="18" spans="2:12" ht="25.5" x14ac:dyDescent="0.25">
      <c r="B18" s="7"/>
      <c r="C18" s="7"/>
      <c r="D18" s="7">
        <v>636</v>
      </c>
      <c r="E18" s="8"/>
      <c r="F18" s="47" t="s">
        <v>61</v>
      </c>
      <c r="G18" s="4">
        <f t="shared" ref="G18" si="3">G19+G20</f>
        <v>1472399.5</v>
      </c>
      <c r="H18" s="4"/>
      <c r="I18" s="4"/>
      <c r="J18" s="4">
        <f t="shared" ref="J18" si="4">J19+J20</f>
        <v>1129539.1399999999</v>
      </c>
      <c r="K18" s="90">
        <f t="shared" si="1"/>
        <v>76.714175738310146</v>
      </c>
      <c r="L18" s="90"/>
    </row>
    <row r="19" spans="2:12" s="82" customFormat="1" ht="25.5" x14ac:dyDescent="0.25">
      <c r="B19" s="8"/>
      <c r="C19" s="8"/>
      <c r="D19" s="8"/>
      <c r="E19" s="8">
        <v>6361</v>
      </c>
      <c r="F19" s="11" t="s">
        <v>62</v>
      </c>
      <c r="G19" s="75">
        <v>203367.95</v>
      </c>
      <c r="H19" s="71"/>
      <c r="I19" s="71"/>
      <c r="J19" s="75">
        <v>895540.24</v>
      </c>
      <c r="K19" s="91">
        <f t="shared" si="1"/>
        <v>440.35465765377478</v>
      </c>
      <c r="L19" s="90"/>
    </row>
    <row r="20" spans="2:12" s="82" customFormat="1" ht="25.5" x14ac:dyDescent="0.25">
      <c r="B20" s="8"/>
      <c r="C20" s="8"/>
      <c r="D20" s="8"/>
      <c r="E20" s="8">
        <v>6362</v>
      </c>
      <c r="F20" s="66" t="s">
        <v>63</v>
      </c>
      <c r="G20" s="75">
        <v>1269031.55</v>
      </c>
      <c r="H20" s="71"/>
      <c r="I20" s="71"/>
      <c r="J20" s="75">
        <v>233998.9</v>
      </c>
      <c r="K20" s="91">
        <f t="shared" si="1"/>
        <v>18.439171193182705</v>
      </c>
      <c r="L20" s="90"/>
    </row>
    <row r="21" spans="2:12" ht="25.5" x14ac:dyDescent="0.25">
      <c r="B21" s="7"/>
      <c r="C21" s="7"/>
      <c r="D21" s="7">
        <v>638</v>
      </c>
      <c r="E21" s="8"/>
      <c r="F21" s="48" t="s">
        <v>64</v>
      </c>
      <c r="G21" s="4">
        <f t="shared" ref="G21" si="5">G22+G23</f>
        <v>7948172.3600000003</v>
      </c>
      <c r="H21" s="4"/>
      <c r="I21" s="4"/>
      <c r="J21" s="4">
        <f t="shared" ref="J21" si="6">J22+J23</f>
        <v>5213516.9399999995</v>
      </c>
      <c r="K21" s="90">
        <f t="shared" si="1"/>
        <v>65.593908937324542</v>
      </c>
      <c r="L21" s="90"/>
    </row>
    <row r="22" spans="2:12" s="82" customFormat="1" ht="25.5" x14ac:dyDescent="0.25">
      <c r="B22" s="8"/>
      <c r="C22" s="8"/>
      <c r="D22" s="8"/>
      <c r="E22" s="8">
        <v>6381</v>
      </c>
      <c r="F22" s="66" t="s">
        <v>65</v>
      </c>
      <c r="G22" s="75">
        <v>201059.73</v>
      </c>
      <c r="H22" s="71"/>
      <c r="I22" s="71"/>
      <c r="J22" s="75">
        <v>86972.26</v>
      </c>
      <c r="K22" s="91">
        <f t="shared" si="1"/>
        <v>43.2569266854183</v>
      </c>
      <c r="L22" s="90"/>
    </row>
    <row r="23" spans="2:12" s="82" customFormat="1" ht="25.5" x14ac:dyDescent="0.25">
      <c r="B23" s="8"/>
      <c r="C23" s="8"/>
      <c r="D23" s="8"/>
      <c r="E23" s="8">
        <v>6382</v>
      </c>
      <c r="F23" s="66" t="s">
        <v>66</v>
      </c>
      <c r="G23" s="75">
        <v>7747112.6299999999</v>
      </c>
      <c r="H23" s="71"/>
      <c r="I23" s="71"/>
      <c r="J23" s="75">
        <v>5126544.68</v>
      </c>
      <c r="K23" s="91">
        <f t="shared" si="1"/>
        <v>66.173617511999424</v>
      </c>
      <c r="L23" s="90"/>
    </row>
    <row r="24" spans="2:12" x14ac:dyDescent="0.25">
      <c r="B24" s="7"/>
      <c r="C24" s="7">
        <v>64</v>
      </c>
      <c r="D24" s="8"/>
      <c r="E24" s="8"/>
      <c r="F24" s="48" t="s">
        <v>67</v>
      </c>
      <c r="G24" s="4">
        <f t="shared" ref="G24:J24" si="7">G25</f>
        <v>741.68</v>
      </c>
      <c r="H24" s="4">
        <v>2000</v>
      </c>
      <c r="I24" s="4">
        <v>2000</v>
      </c>
      <c r="J24" s="4">
        <f t="shared" si="7"/>
        <v>1736.67</v>
      </c>
      <c r="K24" s="90">
        <f t="shared" si="1"/>
        <v>234.15354330708661</v>
      </c>
      <c r="L24" s="90">
        <f>J24/I24*100</f>
        <v>86.833500000000015</v>
      </c>
    </row>
    <row r="25" spans="2:12" x14ac:dyDescent="0.25">
      <c r="B25" s="7"/>
      <c r="C25" s="7"/>
      <c r="D25" s="7">
        <v>641</v>
      </c>
      <c r="E25" s="8"/>
      <c r="F25" s="49" t="s">
        <v>68</v>
      </c>
      <c r="G25" s="4">
        <f>G26</f>
        <v>741.68</v>
      </c>
      <c r="H25" s="4"/>
      <c r="I25" s="4"/>
      <c r="J25" s="4">
        <f>J26</f>
        <v>1736.67</v>
      </c>
      <c r="K25" s="90">
        <f t="shared" si="1"/>
        <v>234.15354330708661</v>
      </c>
      <c r="L25" s="90"/>
    </row>
    <row r="26" spans="2:12" s="82" customFormat="1" x14ac:dyDescent="0.25">
      <c r="B26" s="8"/>
      <c r="C26" s="8"/>
      <c r="D26" s="8"/>
      <c r="E26" s="8">
        <v>6413</v>
      </c>
      <c r="F26" s="67" t="s">
        <v>69</v>
      </c>
      <c r="G26" s="75">
        <v>741.68</v>
      </c>
      <c r="H26" s="71"/>
      <c r="I26" s="71"/>
      <c r="J26" s="75">
        <v>1736.67</v>
      </c>
      <c r="K26" s="91">
        <f t="shared" si="1"/>
        <v>234.15354330708661</v>
      </c>
      <c r="L26" s="90"/>
    </row>
    <row r="27" spans="2:12" x14ac:dyDescent="0.25">
      <c r="B27" s="7"/>
      <c r="C27" s="7">
        <v>65</v>
      </c>
      <c r="D27" s="8"/>
      <c r="E27" s="8"/>
      <c r="F27" s="49" t="s">
        <v>70</v>
      </c>
      <c r="G27" s="4">
        <f>G30+G28</f>
        <v>3714966.78</v>
      </c>
      <c r="H27" s="4">
        <v>3398000</v>
      </c>
      <c r="I27" s="4">
        <v>3398000</v>
      </c>
      <c r="J27" s="4">
        <f>J30+J28</f>
        <v>3282409.63</v>
      </c>
      <c r="K27" s="91">
        <f t="shared" si="1"/>
        <v>88.356365598510138</v>
      </c>
      <c r="L27" s="90">
        <f>J27/I27*100</f>
        <v>96.598282224838144</v>
      </c>
    </row>
    <row r="28" spans="2:12" x14ac:dyDescent="0.25">
      <c r="B28" s="7"/>
      <c r="C28" s="7"/>
      <c r="D28" s="8">
        <v>651</v>
      </c>
      <c r="E28" s="8"/>
      <c r="F28" s="49" t="s">
        <v>329</v>
      </c>
      <c r="G28" s="4">
        <f>G29</f>
        <v>0</v>
      </c>
      <c r="H28" s="4"/>
      <c r="I28" s="4"/>
      <c r="J28" s="4">
        <f>J29</f>
        <v>212.5</v>
      </c>
      <c r="K28" s="91" t="s">
        <v>231</v>
      </c>
      <c r="L28" s="90"/>
    </row>
    <row r="29" spans="2:12" s="82" customFormat="1" x14ac:dyDescent="0.25">
      <c r="B29" s="8"/>
      <c r="C29" s="8"/>
      <c r="D29" s="8"/>
      <c r="E29" s="8">
        <v>6514</v>
      </c>
      <c r="F29" s="67" t="s">
        <v>330</v>
      </c>
      <c r="G29" s="71">
        <v>0</v>
      </c>
      <c r="H29" s="71"/>
      <c r="I29" s="71"/>
      <c r="J29" s="71">
        <v>212.5</v>
      </c>
      <c r="K29" s="91" t="s">
        <v>231</v>
      </c>
      <c r="L29" s="90"/>
    </row>
    <row r="30" spans="2:12" x14ac:dyDescent="0.25">
      <c r="B30" s="7"/>
      <c r="C30" s="7"/>
      <c r="D30" s="7">
        <v>652</v>
      </c>
      <c r="E30" s="8"/>
      <c r="F30" s="49" t="s">
        <v>71</v>
      </c>
      <c r="G30" s="4">
        <f t="shared" ref="G30:J30" si="8">G31</f>
        <v>3714966.78</v>
      </c>
      <c r="H30" s="4"/>
      <c r="I30" s="4"/>
      <c r="J30" s="4">
        <f t="shared" si="8"/>
        <v>3282197.13</v>
      </c>
      <c r="K30" s="91">
        <f t="shared" si="1"/>
        <v>88.350645493524439</v>
      </c>
      <c r="L30" s="90"/>
    </row>
    <row r="31" spans="2:12" s="82" customFormat="1" x14ac:dyDescent="0.25">
      <c r="B31" s="8"/>
      <c r="C31" s="8"/>
      <c r="D31" s="8"/>
      <c r="E31" s="8">
        <v>6526</v>
      </c>
      <c r="F31" s="67" t="s">
        <v>72</v>
      </c>
      <c r="G31" s="75">
        <v>3714966.78</v>
      </c>
      <c r="H31" s="71"/>
      <c r="I31" s="71"/>
      <c r="J31" s="75">
        <v>3282197.13</v>
      </c>
      <c r="K31" s="91">
        <f t="shared" si="1"/>
        <v>88.350645493524439</v>
      </c>
      <c r="L31" s="90"/>
    </row>
    <row r="32" spans="2:12" x14ac:dyDescent="0.25">
      <c r="B32" s="7"/>
      <c r="C32" s="7">
        <v>66</v>
      </c>
      <c r="D32" s="8"/>
      <c r="E32" s="8"/>
      <c r="F32" s="10" t="s">
        <v>81</v>
      </c>
      <c r="G32" s="4">
        <f t="shared" ref="G32" si="9">G33+G36</f>
        <v>3741630.06</v>
      </c>
      <c r="H32" s="4">
        <v>3862860</v>
      </c>
      <c r="I32" s="4">
        <v>3862860</v>
      </c>
      <c r="J32" s="4">
        <f t="shared" ref="J32" si="10">J33+J36</f>
        <v>4089815.4499999997</v>
      </c>
      <c r="K32" s="91">
        <f t="shared" si="1"/>
        <v>109.30571393795141</v>
      </c>
      <c r="L32" s="90">
        <f>J32/I32*100</f>
        <v>105.87532165286859</v>
      </c>
    </row>
    <row r="33" spans="2:12" x14ac:dyDescent="0.25">
      <c r="B33" s="7"/>
      <c r="C33" s="17"/>
      <c r="D33" s="7">
        <v>661</v>
      </c>
      <c r="E33" s="8"/>
      <c r="F33" s="10" t="s">
        <v>167</v>
      </c>
      <c r="G33" s="4">
        <f t="shared" ref="G33" si="11">G34+G35</f>
        <v>3718611.56</v>
      </c>
      <c r="H33" s="4"/>
      <c r="I33" s="4"/>
      <c r="J33" s="4">
        <f t="shared" ref="J33" si="12">J34+J35</f>
        <v>4029941.88</v>
      </c>
      <c r="K33" s="91">
        <f t="shared" si="1"/>
        <v>108.37221944203282</v>
      </c>
      <c r="L33" s="90"/>
    </row>
    <row r="34" spans="2:12" s="82" customFormat="1" x14ac:dyDescent="0.25">
      <c r="B34" s="8"/>
      <c r="C34" s="26"/>
      <c r="D34" s="8"/>
      <c r="E34" s="8">
        <v>6614</v>
      </c>
      <c r="F34" s="57" t="s">
        <v>22</v>
      </c>
      <c r="G34" s="75">
        <v>151610.44</v>
      </c>
      <c r="H34" s="71"/>
      <c r="I34" s="71"/>
      <c r="J34" s="75">
        <v>185993.9</v>
      </c>
      <c r="K34" s="91">
        <f t="shared" si="1"/>
        <v>122.6788207988843</v>
      </c>
      <c r="L34" s="90"/>
    </row>
    <row r="35" spans="2:12" s="82" customFormat="1" x14ac:dyDescent="0.25">
      <c r="B35" s="8"/>
      <c r="C35" s="8"/>
      <c r="D35" s="8"/>
      <c r="E35" s="8">
        <v>6615</v>
      </c>
      <c r="F35" s="67" t="s">
        <v>73</v>
      </c>
      <c r="G35" s="75">
        <v>3567001.12</v>
      </c>
      <c r="H35" s="71"/>
      <c r="I35" s="71"/>
      <c r="J35" s="75">
        <v>3843947.98</v>
      </c>
      <c r="K35" s="91">
        <f t="shared" si="1"/>
        <v>107.7641371752639</v>
      </c>
      <c r="L35" s="90"/>
    </row>
    <row r="36" spans="2:12" x14ac:dyDescent="0.25">
      <c r="B36" s="7"/>
      <c r="C36" s="7"/>
      <c r="D36" s="7">
        <v>663</v>
      </c>
      <c r="E36" s="8"/>
      <c r="F36" s="49" t="s">
        <v>74</v>
      </c>
      <c r="G36" s="4">
        <f t="shared" ref="G36" si="13">G37+G38</f>
        <v>23018.5</v>
      </c>
      <c r="H36" s="4"/>
      <c r="I36" s="4"/>
      <c r="J36" s="4">
        <f t="shared" ref="J36" si="14">J37+J38</f>
        <v>59873.57</v>
      </c>
      <c r="K36" s="91">
        <f t="shared" si="1"/>
        <v>260.11065012924388</v>
      </c>
      <c r="L36" s="90"/>
    </row>
    <row r="37" spans="2:12" s="82" customFormat="1" x14ac:dyDescent="0.25">
      <c r="B37" s="8"/>
      <c r="C37" s="8"/>
      <c r="D37" s="8"/>
      <c r="E37" s="8">
        <v>6631</v>
      </c>
      <c r="F37" s="67" t="s">
        <v>75</v>
      </c>
      <c r="G37" s="75">
        <v>13128.9</v>
      </c>
      <c r="H37" s="71"/>
      <c r="I37" s="71"/>
      <c r="J37" s="75">
        <v>13463.76</v>
      </c>
      <c r="K37" s="91">
        <f t="shared" si="1"/>
        <v>102.55055640609648</v>
      </c>
      <c r="L37" s="90"/>
    </row>
    <row r="38" spans="2:12" s="82" customFormat="1" x14ac:dyDescent="0.25">
      <c r="B38" s="8"/>
      <c r="C38" s="8"/>
      <c r="D38" s="8"/>
      <c r="E38" s="8">
        <v>6632</v>
      </c>
      <c r="F38" s="67" t="s">
        <v>76</v>
      </c>
      <c r="G38" s="75">
        <v>9889.6</v>
      </c>
      <c r="H38" s="71"/>
      <c r="I38" s="71"/>
      <c r="J38" s="75">
        <v>46409.81</v>
      </c>
      <c r="K38" s="91">
        <f t="shared" si="1"/>
        <v>469.27893949199159</v>
      </c>
      <c r="L38" s="90"/>
    </row>
    <row r="39" spans="2:12" x14ac:dyDescent="0.25">
      <c r="B39" s="7"/>
      <c r="C39" s="7">
        <v>67</v>
      </c>
      <c r="D39" s="8"/>
      <c r="E39" s="8"/>
      <c r="F39" s="49" t="s">
        <v>77</v>
      </c>
      <c r="G39" s="4">
        <f t="shared" ref="G39" si="15">G40+G44</f>
        <v>20216822.100000001</v>
      </c>
      <c r="H39" s="4">
        <v>36098686</v>
      </c>
      <c r="I39" s="4">
        <v>36098686</v>
      </c>
      <c r="J39" s="4">
        <f t="shared" ref="J39" si="16">J40+J44</f>
        <v>23032207.469999999</v>
      </c>
      <c r="K39" s="91">
        <f t="shared" si="1"/>
        <v>113.92595411916891</v>
      </c>
      <c r="L39" s="90">
        <f>J39/I39*100</f>
        <v>63.803451100685493</v>
      </c>
    </row>
    <row r="40" spans="2:12" x14ac:dyDescent="0.25">
      <c r="B40" s="7"/>
      <c r="C40" s="7"/>
      <c r="D40" s="7">
        <v>671</v>
      </c>
      <c r="E40" s="8"/>
      <c r="F40" s="49" t="s">
        <v>78</v>
      </c>
      <c r="G40" s="4">
        <f>G41+G42+G43</f>
        <v>1056117.08</v>
      </c>
      <c r="H40" s="4"/>
      <c r="I40" s="4"/>
      <c r="J40" s="4">
        <f>J41+J42+J43</f>
        <v>3689302.29</v>
      </c>
      <c r="K40" s="91">
        <f t="shared" si="1"/>
        <v>349.32701684930612</v>
      </c>
      <c r="L40" s="90"/>
    </row>
    <row r="41" spans="2:12" s="82" customFormat="1" x14ac:dyDescent="0.25">
      <c r="B41" s="8"/>
      <c r="C41" s="8"/>
      <c r="D41" s="8"/>
      <c r="E41" s="8">
        <v>6711</v>
      </c>
      <c r="F41" s="67" t="s">
        <v>78</v>
      </c>
      <c r="G41" s="75">
        <v>195750.95</v>
      </c>
      <c r="H41" s="71"/>
      <c r="I41" s="71"/>
      <c r="J41" s="75">
        <v>291841.61</v>
      </c>
      <c r="K41" s="91">
        <f t="shared" si="1"/>
        <v>149.08822153864384</v>
      </c>
      <c r="L41" s="90"/>
    </row>
    <row r="42" spans="2:12" s="82" customFormat="1" x14ac:dyDescent="0.25">
      <c r="B42" s="8"/>
      <c r="C42" s="8"/>
      <c r="D42" s="8"/>
      <c r="E42" s="8">
        <v>6712</v>
      </c>
      <c r="F42" s="67" t="s">
        <v>79</v>
      </c>
      <c r="G42" s="75">
        <v>860366.13</v>
      </c>
      <c r="H42" s="71"/>
      <c r="I42" s="71"/>
      <c r="J42" s="75">
        <v>3397460.68</v>
      </c>
      <c r="K42" s="91">
        <f t="shared" si="1"/>
        <v>394.88545184827302</v>
      </c>
      <c r="L42" s="90"/>
    </row>
    <row r="43" spans="2:12" s="82" customFormat="1" ht="25.5" x14ac:dyDescent="0.25">
      <c r="B43" s="8"/>
      <c r="C43" s="8"/>
      <c r="D43" s="8"/>
      <c r="E43" s="8">
        <v>6714</v>
      </c>
      <c r="F43" s="114" t="s">
        <v>149</v>
      </c>
      <c r="G43" s="75">
        <v>0</v>
      </c>
      <c r="H43" s="71"/>
      <c r="I43" s="71"/>
      <c r="J43" s="75">
        <v>0</v>
      </c>
      <c r="K43" s="91" t="s">
        <v>231</v>
      </c>
      <c r="L43" s="90"/>
    </row>
    <row r="44" spans="2:12" x14ac:dyDescent="0.25">
      <c r="B44" s="7"/>
      <c r="C44" s="7"/>
      <c r="D44" s="7">
        <v>673</v>
      </c>
      <c r="E44" s="8"/>
      <c r="F44" s="49" t="s">
        <v>80</v>
      </c>
      <c r="G44" s="4">
        <f t="shared" ref="G44:J44" si="17">G45</f>
        <v>19160705.02</v>
      </c>
      <c r="H44" s="4"/>
      <c r="I44" s="4"/>
      <c r="J44" s="4">
        <f t="shared" si="17"/>
        <v>19342905.18</v>
      </c>
      <c r="K44" s="91">
        <f t="shared" si="1"/>
        <v>100.95090530233526</v>
      </c>
      <c r="L44" s="90"/>
    </row>
    <row r="45" spans="2:12" s="82" customFormat="1" x14ac:dyDescent="0.25">
      <c r="B45" s="8"/>
      <c r="C45" s="8"/>
      <c r="D45" s="8"/>
      <c r="E45" s="8">
        <v>6731</v>
      </c>
      <c r="F45" s="67" t="s">
        <v>80</v>
      </c>
      <c r="G45" s="75">
        <v>19160705.02</v>
      </c>
      <c r="H45" s="71"/>
      <c r="I45" s="71"/>
      <c r="J45" s="75">
        <v>19342905.18</v>
      </c>
      <c r="K45" s="91">
        <f t="shared" si="1"/>
        <v>100.95090530233526</v>
      </c>
      <c r="L45" s="90"/>
    </row>
    <row r="46" spans="2:12" x14ac:dyDescent="0.25">
      <c r="B46" s="7"/>
      <c r="C46" s="7">
        <v>68</v>
      </c>
      <c r="D46" s="8"/>
      <c r="E46" s="8"/>
      <c r="F46" s="49" t="s">
        <v>81</v>
      </c>
      <c r="G46" s="4">
        <f t="shared" ref="G46:J47" si="18">G47</f>
        <v>36551.81</v>
      </c>
      <c r="H46" s="4">
        <v>25000</v>
      </c>
      <c r="I46" s="4">
        <v>25000</v>
      </c>
      <c r="J46" s="4">
        <f t="shared" si="18"/>
        <v>53653.9</v>
      </c>
      <c r="K46" s="91">
        <f t="shared" si="1"/>
        <v>146.78862688331989</v>
      </c>
      <c r="L46" s="90">
        <f>J46/I46*100</f>
        <v>214.6156</v>
      </c>
    </row>
    <row r="47" spans="2:12" x14ac:dyDescent="0.25">
      <c r="B47" s="7"/>
      <c r="C47" s="7"/>
      <c r="D47" s="7">
        <v>683</v>
      </c>
      <c r="E47" s="8"/>
      <c r="F47" s="49" t="s">
        <v>81</v>
      </c>
      <c r="G47" s="4">
        <f t="shared" si="18"/>
        <v>36551.81</v>
      </c>
      <c r="H47" s="4"/>
      <c r="I47" s="4"/>
      <c r="J47" s="4">
        <f t="shared" si="18"/>
        <v>53653.9</v>
      </c>
      <c r="K47" s="91">
        <f t="shared" si="1"/>
        <v>146.78862688331989</v>
      </c>
      <c r="L47" s="90"/>
    </row>
    <row r="48" spans="2:12" s="82" customFormat="1" x14ac:dyDescent="0.25">
      <c r="B48" s="8"/>
      <c r="C48" s="8"/>
      <c r="D48" s="8"/>
      <c r="E48" s="8">
        <v>6831</v>
      </c>
      <c r="F48" s="67" t="s">
        <v>81</v>
      </c>
      <c r="G48" s="75">
        <v>36551.81</v>
      </c>
      <c r="H48" s="71"/>
      <c r="I48" s="71"/>
      <c r="J48" s="75">
        <v>53653.9</v>
      </c>
      <c r="K48" s="91">
        <f t="shared" si="1"/>
        <v>146.78862688331989</v>
      </c>
      <c r="L48" s="90"/>
    </row>
    <row r="49" spans="2:12" s="28" customFormat="1" x14ac:dyDescent="0.25">
      <c r="B49" s="17">
        <v>7</v>
      </c>
      <c r="C49" s="17"/>
      <c r="D49" s="26"/>
      <c r="E49" s="26"/>
      <c r="F49" s="6" t="s">
        <v>3</v>
      </c>
      <c r="G49" s="27">
        <f t="shared" ref="G49:J50" si="19">G50</f>
        <v>1665.1899999999998</v>
      </c>
      <c r="H49" s="27">
        <f t="shared" si="19"/>
        <v>2000</v>
      </c>
      <c r="I49" s="27">
        <f t="shared" si="19"/>
        <v>2000</v>
      </c>
      <c r="J49" s="27">
        <f t="shared" si="19"/>
        <v>603.46</v>
      </c>
      <c r="K49" s="91">
        <f t="shared" si="1"/>
        <v>36.23970838162613</v>
      </c>
      <c r="L49" s="90">
        <f>J49/I49*100</f>
        <v>30.172999999999998</v>
      </c>
    </row>
    <row r="50" spans="2:12" x14ac:dyDescent="0.25">
      <c r="B50" s="7"/>
      <c r="C50" s="7">
        <v>72</v>
      </c>
      <c r="D50" s="8"/>
      <c r="E50" s="8"/>
      <c r="F50" s="22" t="s">
        <v>23</v>
      </c>
      <c r="G50" s="4">
        <f t="shared" si="19"/>
        <v>1665.1899999999998</v>
      </c>
      <c r="H50" s="4">
        <v>2000</v>
      </c>
      <c r="I50" s="4">
        <v>2000</v>
      </c>
      <c r="J50" s="4">
        <f t="shared" si="19"/>
        <v>603.46</v>
      </c>
      <c r="K50" s="91">
        <f t="shared" si="1"/>
        <v>36.23970838162613</v>
      </c>
      <c r="L50" s="90">
        <f>J50/I50*100</f>
        <v>30.172999999999998</v>
      </c>
    </row>
    <row r="51" spans="2:12" x14ac:dyDescent="0.25">
      <c r="B51" s="7"/>
      <c r="C51" s="7"/>
      <c r="D51" s="7">
        <v>721</v>
      </c>
      <c r="E51" s="8"/>
      <c r="F51" s="22" t="s">
        <v>24</v>
      </c>
      <c r="G51" s="4">
        <f>G52+G53+G54</f>
        <v>1665.1899999999998</v>
      </c>
      <c r="H51" s="4"/>
      <c r="I51" s="4"/>
      <c r="J51" s="4">
        <f>J52+J53+J54</f>
        <v>603.46</v>
      </c>
      <c r="K51" s="91">
        <f t="shared" si="1"/>
        <v>36.23970838162613</v>
      </c>
      <c r="L51" s="90"/>
    </row>
    <row r="52" spans="2:12" s="82" customFormat="1" x14ac:dyDescent="0.25">
      <c r="B52" s="8"/>
      <c r="C52" s="8"/>
      <c r="D52" s="8"/>
      <c r="E52" s="8">
        <v>7211</v>
      </c>
      <c r="F52" s="11" t="s">
        <v>25</v>
      </c>
      <c r="G52" s="75">
        <v>1639.59</v>
      </c>
      <c r="H52" s="71"/>
      <c r="I52" s="71"/>
      <c r="J52" s="75">
        <v>603.46</v>
      </c>
      <c r="K52" s="91">
        <f t="shared" si="1"/>
        <v>36.805542849126923</v>
      </c>
      <c r="L52" s="90"/>
    </row>
    <row r="53" spans="2:12" s="82" customFormat="1" x14ac:dyDescent="0.25">
      <c r="B53" s="8"/>
      <c r="C53" s="8"/>
      <c r="D53" s="8"/>
      <c r="E53" s="8">
        <v>7221</v>
      </c>
      <c r="F53" s="11" t="s">
        <v>153</v>
      </c>
      <c r="G53" s="75">
        <v>0</v>
      </c>
      <c r="H53" s="71"/>
      <c r="I53" s="71"/>
      <c r="J53" s="75">
        <v>0</v>
      </c>
      <c r="K53" s="91" t="s">
        <v>231</v>
      </c>
      <c r="L53" s="90"/>
    </row>
    <row r="54" spans="2:12" s="82" customFormat="1" ht="25.5" x14ac:dyDescent="0.25">
      <c r="B54" s="8"/>
      <c r="C54" s="8"/>
      <c r="D54" s="8"/>
      <c r="E54" s="8">
        <v>7224</v>
      </c>
      <c r="F54" s="11" t="s">
        <v>303</v>
      </c>
      <c r="G54" s="75">
        <v>25.6</v>
      </c>
      <c r="H54" s="71"/>
      <c r="I54" s="71"/>
      <c r="J54" s="75">
        <v>0</v>
      </c>
      <c r="K54" s="91">
        <f t="shared" si="1"/>
        <v>0</v>
      </c>
      <c r="L54" s="90"/>
    </row>
    <row r="55" spans="2:12" s="82" customFormat="1" x14ac:dyDescent="0.25">
      <c r="B55" s="17">
        <v>8</v>
      </c>
      <c r="C55" s="8"/>
      <c r="D55" s="8"/>
      <c r="E55" s="8"/>
      <c r="F55" s="193" t="s">
        <v>10</v>
      </c>
      <c r="G55" s="77">
        <f>G56</f>
        <v>0</v>
      </c>
      <c r="H55" s="27"/>
      <c r="I55" s="27"/>
      <c r="J55" s="77">
        <f>J56</f>
        <v>1500</v>
      </c>
      <c r="K55" s="89" t="s">
        <v>231</v>
      </c>
      <c r="L55" s="89" t="s">
        <v>231</v>
      </c>
    </row>
    <row r="56" spans="2:12" s="82" customFormat="1" x14ac:dyDescent="0.25">
      <c r="B56" s="8"/>
      <c r="C56" s="7">
        <v>81</v>
      </c>
      <c r="D56" s="8"/>
      <c r="E56" s="8"/>
      <c r="F56" s="193" t="s">
        <v>331</v>
      </c>
      <c r="G56" s="55">
        <f>G57</f>
        <v>0</v>
      </c>
      <c r="H56" s="4"/>
      <c r="I56" s="4"/>
      <c r="J56" s="55">
        <f>J57</f>
        <v>1500</v>
      </c>
      <c r="K56" s="90" t="s">
        <v>231</v>
      </c>
      <c r="L56" s="90" t="s">
        <v>231</v>
      </c>
    </row>
    <row r="57" spans="2:12" x14ac:dyDescent="0.25">
      <c r="B57" s="7"/>
      <c r="C57" s="7"/>
      <c r="D57" s="7">
        <v>818</v>
      </c>
      <c r="E57" s="7"/>
      <c r="F57" s="193" t="s">
        <v>331</v>
      </c>
      <c r="G57" s="55">
        <f>G58</f>
        <v>0</v>
      </c>
      <c r="H57" s="4"/>
      <c r="I57" s="4"/>
      <c r="J57" s="55">
        <f>J58</f>
        <v>1500</v>
      </c>
      <c r="K57" s="90" t="s">
        <v>231</v>
      </c>
      <c r="L57" s="90"/>
    </row>
    <row r="58" spans="2:12" s="82" customFormat="1" x14ac:dyDescent="0.25">
      <c r="B58" s="8"/>
      <c r="C58" s="8"/>
      <c r="D58" s="8"/>
      <c r="E58" s="8">
        <v>8183</v>
      </c>
      <c r="F58" s="194" t="s">
        <v>331</v>
      </c>
      <c r="G58" s="75">
        <v>0</v>
      </c>
      <c r="H58" s="71"/>
      <c r="I58" s="71"/>
      <c r="J58" s="75">
        <v>1500</v>
      </c>
      <c r="K58" s="91" t="s">
        <v>231</v>
      </c>
      <c r="L58" s="90"/>
    </row>
    <row r="59" spans="2:12" x14ac:dyDescent="0.25">
      <c r="B59" s="78"/>
      <c r="C59" s="78"/>
      <c r="D59" s="78"/>
      <c r="E59" s="79"/>
      <c r="F59" s="80"/>
      <c r="G59" s="81"/>
      <c r="H59" s="81"/>
      <c r="I59" s="81"/>
      <c r="J59" s="83"/>
      <c r="K59" s="82"/>
    </row>
    <row r="60" spans="2:12" ht="15.75" customHeight="1" x14ac:dyDescent="0.25">
      <c r="C60" s="82"/>
      <c r="J60" s="84"/>
    </row>
    <row r="61" spans="2:12" ht="25.5" x14ac:dyDescent="0.25">
      <c r="B61" s="229" t="s">
        <v>8</v>
      </c>
      <c r="C61" s="230"/>
      <c r="D61" s="230"/>
      <c r="E61" s="230"/>
      <c r="F61" s="231"/>
      <c r="G61" s="31" t="s">
        <v>291</v>
      </c>
      <c r="H61" s="31" t="s">
        <v>310</v>
      </c>
      <c r="I61" s="31" t="s">
        <v>311</v>
      </c>
      <c r="J61" s="85" t="s">
        <v>309</v>
      </c>
      <c r="K61" s="31" t="s">
        <v>16</v>
      </c>
      <c r="L61" s="31" t="s">
        <v>43</v>
      </c>
    </row>
    <row r="62" spans="2:12" ht="12.75" customHeight="1" x14ac:dyDescent="0.25">
      <c r="B62" s="229">
        <v>1</v>
      </c>
      <c r="C62" s="230"/>
      <c r="D62" s="230"/>
      <c r="E62" s="230"/>
      <c r="F62" s="231"/>
      <c r="G62" s="31">
        <v>2</v>
      </c>
      <c r="H62" s="31">
        <v>3</v>
      </c>
      <c r="I62" s="31">
        <v>4</v>
      </c>
      <c r="J62" s="85">
        <v>5</v>
      </c>
      <c r="K62" s="31" t="s">
        <v>18</v>
      </c>
      <c r="L62" s="31" t="s">
        <v>19</v>
      </c>
    </row>
    <row r="63" spans="2:12" x14ac:dyDescent="0.25">
      <c r="B63" s="6"/>
      <c r="C63" s="6"/>
      <c r="D63" s="6"/>
      <c r="E63" s="56"/>
      <c r="F63" s="6" t="s">
        <v>9</v>
      </c>
      <c r="G63" s="27">
        <f>G64+G123+G144</f>
        <v>35295324.659999996</v>
      </c>
      <c r="H63" s="27">
        <f t="shared" ref="H63:J63" si="20">H64+H123+H144</f>
        <v>40671653.920000002</v>
      </c>
      <c r="I63" s="27">
        <f t="shared" si="20"/>
        <v>40671653.920000002</v>
      </c>
      <c r="J63" s="27">
        <f t="shared" si="20"/>
        <v>40495407.040000007</v>
      </c>
      <c r="K63" s="89">
        <f>J63/G63*100</f>
        <v>114.73306289173544</v>
      </c>
      <c r="L63" s="89">
        <f>J63/I63*100</f>
        <v>99.566659176568848</v>
      </c>
    </row>
    <row r="64" spans="2:12" x14ac:dyDescent="0.25">
      <c r="B64" s="6">
        <v>3</v>
      </c>
      <c r="C64" s="6"/>
      <c r="D64" s="6"/>
      <c r="E64" s="56"/>
      <c r="F64" s="6" t="s">
        <v>4</v>
      </c>
      <c r="G64" s="27">
        <f t="shared" ref="G64:H64" si="21">G65+G72+G109+G120+G117</f>
        <v>32151912.319999997</v>
      </c>
      <c r="H64" s="27">
        <f t="shared" si="21"/>
        <v>30557687.73</v>
      </c>
      <c r="I64" s="27">
        <f t="shared" ref="I64" si="22">I65+I72+I109+I120+I117</f>
        <v>30557687.73</v>
      </c>
      <c r="J64" s="27">
        <f>J65+J72+J109+J120+J117</f>
        <v>30606350.740000002</v>
      </c>
      <c r="K64" s="89">
        <f t="shared" ref="K64:K129" si="23">J64/G64*100</f>
        <v>95.192940424142108</v>
      </c>
      <c r="L64" s="89">
        <f>J64/I64*100</f>
        <v>100.15924964751906</v>
      </c>
    </row>
    <row r="65" spans="2:12" x14ac:dyDescent="0.25">
      <c r="B65" s="6"/>
      <c r="C65" s="10">
        <v>31</v>
      </c>
      <c r="D65" s="10"/>
      <c r="E65" s="57"/>
      <c r="F65" s="10" t="s">
        <v>5</v>
      </c>
      <c r="G65" s="4">
        <f t="shared" ref="G65" si="24">G66+G68+G70</f>
        <v>23684112.329999998</v>
      </c>
      <c r="H65" s="4">
        <v>24889356.670000002</v>
      </c>
      <c r="I65" s="4">
        <v>24889356.670000002</v>
      </c>
      <c r="J65" s="4">
        <f t="shared" ref="J65" si="25">J66+J68+J70</f>
        <v>24881096.66</v>
      </c>
      <c r="K65" s="90">
        <f t="shared" si="23"/>
        <v>105.05395479181128</v>
      </c>
      <c r="L65" s="90">
        <f>J65/I65*100</f>
        <v>99.966813083562116</v>
      </c>
    </row>
    <row r="66" spans="2:12" x14ac:dyDescent="0.25">
      <c r="B66" s="7"/>
      <c r="C66" s="7"/>
      <c r="D66" s="7">
        <v>311</v>
      </c>
      <c r="E66" s="8"/>
      <c r="F66" s="7" t="s">
        <v>26</v>
      </c>
      <c r="G66" s="4">
        <f t="shared" ref="G66:J66" si="26">G67</f>
        <v>19876487.75</v>
      </c>
      <c r="H66" s="4"/>
      <c r="I66" s="4"/>
      <c r="J66" s="4">
        <f t="shared" si="26"/>
        <v>20813398.899999999</v>
      </c>
      <c r="K66" s="90">
        <f t="shared" si="23"/>
        <v>104.71366552171672</v>
      </c>
      <c r="L66" s="90"/>
    </row>
    <row r="67" spans="2:12" s="82" customFormat="1" x14ac:dyDescent="0.25">
      <c r="B67" s="8"/>
      <c r="C67" s="8"/>
      <c r="D67" s="8"/>
      <c r="E67" s="8">
        <v>3111</v>
      </c>
      <c r="F67" s="8" t="s">
        <v>27</v>
      </c>
      <c r="G67" s="75">
        <v>19876487.75</v>
      </c>
      <c r="H67" s="71"/>
      <c r="I67" s="71"/>
      <c r="J67" s="75">
        <v>20813398.899999999</v>
      </c>
      <c r="K67" s="91">
        <f t="shared" si="23"/>
        <v>104.71366552171672</v>
      </c>
      <c r="L67" s="90"/>
    </row>
    <row r="68" spans="2:12" x14ac:dyDescent="0.25">
      <c r="B68" s="7"/>
      <c r="C68" s="7"/>
      <c r="D68" s="7">
        <v>312</v>
      </c>
      <c r="E68" s="8"/>
      <c r="F68" s="49" t="s">
        <v>82</v>
      </c>
      <c r="G68" s="4">
        <f t="shared" ref="G68:J68" si="27">G69</f>
        <v>824520.74</v>
      </c>
      <c r="H68" s="4"/>
      <c r="I68" s="4"/>
      <c r="J68" s="4">
        <f t="shared" si="27"/>
        <v>843695.35</v>
      </c>
      <c r="K68" s="90">
        <f t="shared" si="23"/>
        <v>102.32554611058056</v>
      </c>
      <c r="L68" s="90"/>
    </row>
    <row r="69" spans="2:12" s="82" customFormat="1" x14ac:dyDescent="0.25">
      <c r="B69" s="8"/>
      <c r="C69" s="8"/>
      <c r="D69" s="8"/>
      <c r="E69" s="8">
        <v>3121</v>
      </c>
      <c r="F69" s="67" t="s">
        <v>82</v>
      </c>
      <c r="G69" s="75">
        <v>824520.74</v>
      </c>
      <c r="H69" s="71"/>
      <c r="I69" s="71"/>
      <c r="J69" s="75">
        <v>843695.35</v>
      </c>
      <c r="K69" s="91">
        <f t="shared" si="23"/>
        <v>102.32554611058056</v>
      </c>
      <c r="L69" s="90"/>
    </row>
    <row r="70" spans="2:12" x14ac:dyDescent="0.25">
      <c r="B70" s="7"/>
      <c r="C70" s="7"/>
      <c r="D70" s="7">
        <v>313</v>
      </c>
      <c r="E70" s="8"/>
      <c r="F70" s="49" t="s">
        <v>83</v>
      </c>
      <c r="G70" s="4">
        <f t="shared" ref="G70:J70" si="28">G71</f>
        <v>2983103.84</v>
      </c>
      <c r="H70" s="4"/>
      <c r="I70" s="4"/>
      <c r="J70" s="4">
        <f t="shared" si="28"/>
        <v>3224002.41</v>
      </c>
      <c r="K70" s="90">
        <f t="shared" si="23"/>
        <v>108.07543360609264</v>
      </c>
      <c r="L70" s="90"/>
    </row>
    <row r="71" spans="2:12" s="82" customFormat="1" x14ac:dyDescent="0.25">
      <c r="B71" s="8"/>
      <c r="C71" s="8"/>
      <c r="D71" s="8"/>
      <c r="E71" s="8">
        <v>3132</v>
      </c>
      <c r="F71" s="67" t="s">
        <v>84</v>
      </c>
      <c r="G71" s="75">
        <v>2983103.84</v>
      </c>
      <c r="H71" s="71"/>
      <c r="I71" s="71"/>
      <c r="J71" s="75">
        <v>3224002.41</v>
      </c>
      <c r="K71" s="91">
        <f t="shared" si="23"/>
        <v>108.07543360609264</v>
      </c>
      <c r="L71" s="90"/>
    </row>
    <row r="72" spans="2:12" x14ac:dyDescent="0.25">
      <c r="B72" s="7"/>
      <c r="C72" s="7">
        <v>32</v>
      </c>
      <c r="D72" s="8"/>
      <c r="E72" s="8"/>
      <c r="F72" s="7" t="s">
        <v>14</v>
      </c>
      <c r="G72" s="4">
        <f>G73+G78+G85+G101+G95+G97</f>
        <v>5193164.8699999992</v>
      </c>
      <c r="H72" s="4">
        <v>5363830</v>
      </c>
      <c r="I72" s="4">
        <v>5363830</v>
      </c>
      <c r="J72" s="4">
        <f>J73+J78+J85+J101+J95+J97</f>
        <v>5422350.4100000001</v>
      </c>
      <c r="K72" s="90">
        <f t="shared" si="23"/>
        <v>104.4132151729664</v>
      </c>
      <c r="L72" s="90">
        <f t="shared" ref="L72:L127" si="29">J72/I72*100</f>
        <v>101.09101910388658</v>
      </c>
    </row>
    <row r="73" spans="2:12" x14ac:dyDescent="0.25">
      <c r="B73" s="7"/>
      <c r="C73" s="7"/>
      <c r="D73" s="7">
        <v>321</v>
      </c>
      <c r="E73" s="8"/>
      <c r="F73" s="7" t="s">
        <v>28</v>
      </c>
      <c r="G73" s="4">
        <f t="shared" ref="G73" si="30">G74+G75+G76+G77</f>
        <v>550069.96</v>
      </c>
      <c r="H73" s="4"/>
      <c r="I73" s="4"/>
      <c r="J73" s="4">
        <f t="shared" ref="J73" si="31">J74+J75+J76+J77</f>
        <v>600559.01000000013</v>
      </c>
      <c r="K73" s="90">
        <f t="shared" si="23"/>
        <v>109.17865974720746</v>
      </c>
      <c r="L73" s="90"/>
    </row>
    <row r="74" spans="2:12" s="82" customFormat="1" x14ac:dyDescent="0.25">
      <c r="B74" s="8"/>
      <c r="C74" s="26"/>
      <c r="D74" s="8"/>
      <c r="E74" s="8">
        <v>3211</v>
      </c>
      <c r="F74" s="11" t="s">
        <v>29</v>
      </c>
      <c r="G74" s="75">
        <v>7509.05</v>
      </c>
      <c r="H74" s="71"/>
      <c r="I74" s="71"/>
      <c r="J74" s="75">
        <v>32439.53</v>
      </c>
      <c r="K74" s="91">
        <f t="shared" si="23"/>
        <v>432.00577969250435</v>
      </c>
      <c r="L74" s="90"/>
    </row>
    <row r="75" spans="2:12" s="82" customFormat="1" ht="25.5" x14ac:dyDescent="0.25">
      <c r="B75" s="8"/>
      <c r="C75" s="26"/>
      <c r="D75" s="8"/>
      <c r="E75" s="8">
        <v>3212</v>
      </c>
      <c r="F75" s="68" t="s">
        <v>85</v>
      </c>
      <c r="G75" s="75">
        <v>488037.89</v>
      </c>
      <c r="H75" s="71"/>
      <c r="I75" s="71"/>
      <c r="J75" s="75">
        <v>492214.9</v>
      </c>
      <c r="K75" s="91">
        <f t="shared" si="23"/>
        <v>100.85587821879977</v>
      </c>
      <c r="L75" s="90"/>
    </row>
    <row r="76" spans="2:12" s="82" customFormat="1" x14ac:dyDescent="0.25">
      <c r="B76" s="8"/>
      <c r="C76" s="8"/>
      <c r="D76" s="8"/>
      <c r="E76" s="8">
        <v>3213</v>
      </c>
      <c r="F76" s="68" t="s">
        <v>86</v>
      </c>
      <c r="G76" s="75">
        <v>52749.52</v>
      </c>
      <c r="H76" s="71"/>
      <c r="I76" s="71"/>
      <c r="J76" s="75">
        <v>72929.78</v>
      </c>
      <c r="K76" s="91">
        <f t="shared" si="23"/>
        <v>138.25676518004335</v>
      </c>
      <c r="L76" s="90"/>
    </row>
    <row r="77" spans="2:12" s="82" customFormat="1" x14ac:dyDescent="0.25">
      <c r="B77" s="8"/>
      <c r="C77" s="8"/>
      <c r="D77" s="8"/>
      <c r="E77" s="8">
        <v>3214</v>
      </c>
      <c r="F77" s="68" t="s">
        <v>150</v>
      </c>
      <c r="G77" s="75">
        <v>1773.5</v>
      </c>
      <c r="H77" s="71"/>
      <c r="I77" s="71"/>
      <c r="J77" s="75">
        <v>2974.8</v>
      </c>
      <c r="K77" s="91">
        <f t="shared" si="23"/>
        <v>167.73611502678321</v>
      </c>
      <c r="L77" s="90"/>
    </row>
    <row r="78" spans="2:12" x14ac:dyDescent="0.25">
      <c r="B78" s="7"/>
      <c r="C78" s="7"/>
      <c r="D78" s="7">
        <v>322</v>
      </c>
      <c r="E78" s="8"/>
      <c r="F78" s="50" t="s">
        <v>87</v>
      </c>
      <c r="G78" s="4">
        <f t="shared" ref="G78" si="32">SUM(G79:G84)</f>
        <v>3372604.4399999995</v>
      </c>
      <c r="H78" s="4"/>
      <c r="I78" s="4"/>
      <c r="J78" s="4">
        <f t="shared" ref="J78" si="33">SUM(J79:J84)</f>
        <v>2086186.8400000003</v>
      </c>
      <c r="K78" s="90">
        <f t="shared" si="23"/>
        <v>61.856849123996305</v>
      </c>
      <c r="L78" s="90"/>
    </row>
    <row r="79" spans="2:12" s="82" customFormat="1" x14ac:dyDescent="0.25">
      <c r="B79" s="8"/>
      <c r="C79" s="8"/>
      <c r="D79" s="8"/>
      <c r="E79" s="8">
        <v>3221</v>
      </c>
      <c r="F79" s="68" t="s">
        <v>88</v>
      </c>
      <c r="G79" s="75">
        <v>324571.43</v>
      </c>
      <c r="H79" s="71"/>
      <c r="I79" s="71"/>
      <c r="J79" s="75">
        <v>279629.14</v>
      </c>
      <c r="K79" s="91">
        <f t="shared" si="23"/>
        <v>86.15334381094479</v>
      </c>
      <c r="L79" s="90"/>
    </row>
    <row r="80" spans="2:12" s="82" customFormat="1" x14ac:dyDescent="0.25">
      <c r="B80" s="8"/>
      <c r="C80" s="8"/>
      <c r="D80" s="8"/>
      <c r="E80" s="8">
        <v>3222</v>
      </c>
      <c r="F80" s="68" t="s">
        <v>89</v>
      </c>
      <c r="G80" s="75">
        <v>2090761.45</v>
      </c>
      <c r="H80" s="71"/>
      <c r="I80" s="71"/>
      <c r="J80" s="75">
        <v>829907.33</v>
      </c>
      <c r="K80" s="91">
        <f t="shared" si="23"/>
        <v>39.694022959912523</v>
      </c>
      <c r="L80" s="90"/>
    </row>
    <row r="81" spans="2:12" s="82" customFormat="1" x14ac:dyDescent="0.25">
      <c r="B81" s="8"/>
      <c r="C81" s="8"/>
      <c r="D81" s="8"/>
      <c r="E81" s="8">
        <v>3223</v>
      </c>
      <c r="F81" s="68" t="s">
        <v>90</v>
      </c>
      <c r="G81" s="75">
        <v>810413.82</v>
      </c>
      <c r="H81" s="71"/>
      <c r="I81" s="71"/>
      <c r="J81" s="75">
        <v>776647.9</v>
      </c>
      <c r="K81" s="91">
        <f t="shared" si="23"/>
        <v>95.833496521567227</v>
      </c>
      <c r="L81" s="90"/>
    </row>
    <row r="82" spans="2:12" s="82" customFormat="1" ht="25.5" x14ac:dyDescent="0.25">
      <c r="B82" s="8"/>
      <c r="C82" s="8"/>
      <c r="D82" s="8"/>
      <c r="E82" s="8">
        <v>3224</v>
      </c>
      <c r="F82" s="68" t="s">
        <v>91</v>
      </c>
      <c r="G82" s="75">
        <v>99049.34</v>
      </c>
      <c r="H82" s="71"/>
      <c r="I82" s="71"/>
      <c r="J82" s="75">
        <v>112235.1</v>
      </c>
      <c r="K82" s="91">
        <f t="shared" si="23"/>
        <v>113.31231485237561</v>
      </c>
      <c r="L82" s="90"/>
    </row>
    <row r="83" spans="2:12" s="82" customFormat="1" x14ac:dyDescent="0.25">
      <c r="B83" s="8"/>
      <c r="C83" s="8"/>
      <c r="D83" s="8"/>
      <c r="E83" s="8">
        <v>3225</v>
      </c>
      <c r="F83" s="68" t="s">
        <v>92</v>
      </c>
      <c r="G83" s="75">
        <v>44292.15</v>
      </c>
      <c r="H83" s="71"/>
      <c r="I83" s="71"/>
      <c r="J83" s="75">
        <v>81746.570000000007</v>
      </c>
      <c r="K83" s="91">
        <f t="shared" si="23"/>
        <v>184.56220797590547</v>
      </c>
      <c r="L83" s="90"/>
    </row>
    <row r="84" spans="2:12" s="82" customFormat="1" x14ac:dyDescent="0.25">
      <c r="B84" s="8"/>
      <c r="C84" s="8"/>
      <c r="D84" s="8"/>
      <c r="E84" s="8">
        <v>3227</v>
      </c>
      <c r="F84" s="68" t="s">
        <v>93</v>
      </c>
      <c r="G84" s="75">
        <v>3516.25</v>
      </c>
      <c r="H84" s="71"/>
      <c r="I84" s="71"/>
      <c r="J84" s="75">
        <v>6020.8</v>
      </c>
      <c r="K84" s="91">
        <f t="shared" si="23"/>
        <v>171.2278706007821</v>
      </c>
      <c r="L84" s="90"/>
    </row>
    <row r="85" spans="2:12" x14ac:dyDescent="0.25">
      <c r="B85" s="7"/>
      <c r="C85" s="7"/>
      <c r="D85" s="7">
        <v>323</v>
      </c>
      <c r="E85" s="8"/>
      <c r="F85" s="50" t="s">
        <v>94</v>
      </c>
      <c r="G85" s="4">
        <f t="shared" ref="G85" si="34">SUM(G86:G94)</f>
        <v>1154600.04</v>
      </c>
      <c r="H85" s="4"/>
      <c r="I85" s="4"/>
      <c r="J85" s="4">
        <f t="shared" ref="J85" si="35">SUM(J86:J94)</f>
        <v>1305139.5099999998</v>
      </c>
      <c r="K85" s="90">
        <f t="shared" si="23"/>
        <v>113.03823530094455</v>
      </c>
      <c r="L85" s="90"/>
    </row>
    <row r="86" spans="2:12" s="82" customFormat="1" x14ac:dyDescent="0.25">
      <c r="B86" s="8"/>
      <c r="C86" s="8"/>
      <c r="D86" s="8"/>
      <c r="E86" s="8">
        <v>3231</v>
      </c>
      <c r="F86" s="68" t="s">
        <v>95</v>
      </c>
      <c r="G86" s="75">
        <v>101835.69</v>
      </c>
      <c r="H86" s="71"/>
      <c r="I86" s="71"/>
      <c r="J86" s="75">
        <v>116437.11</v>
      </c>
      <c r="K86" s="91">
        <f t="shared" si="23"/>
        <v>114.33821482429197</v>
      </c>
      <c r="L86" s="90"/>
    </row>
    <row r="87" spans="2:12" s="82" customFormat="1" x14ac:dyDescent="0.25">
      <c r="B87" s="8"/>
      <c r="C87" s="8"/>
      <c r="D87" s="8"/>
      <c r="E87" s="8">
        <v>3232</v>
      </c>
      <c r="F87" s="68" t="s">
        <v>96</v>
      </c>
      <c r="G87" s="75">
        <v>263880.86</v>
      </c>
      <c r="H87" s="71"/>
      <c r="I87" s="71"/>
      <c r="J87" s="75">
        <v>281740.92</v>
      </c>
      <c r="K87" s="91">
        <f t="shared" si="23"/>
        <v>106.76822866198026</v>
      </c>
      <c r="L87" s="90"/>
    </row>
    <row r="88" spans="2:12" s="82" customFormat="1" x14ac:dyDescent="0.25">
      <c r="B88" s="8"/>
      <c r="C88" s="8"/>
      <c r="D88" s="8"/>
      <c r="E88" s="8">
        <v>3233</v>
      </c>
      <c r="F88" s="68" t="s">
        <v>97</v>
      </c>
      <c r="G88" s="75">
        <v>8181.78</v>
      </c>
      <c r="H88" s="71"/>
      <c r="I88" s="71"/>
      <c r="J88" s="75">
        <v>18843.53</v>
      </c>
      <c r="K88" s="91">
        <f t="shared" si="23"/>
        <v>230.31088589524526</v>
      </c>
      <c r="L88" s="90"/>
    </row>
    <row r="89" spans="2:12" s="82" customFormat="1" x14ac:dyDescent="0.25">
      <c r="B89" s="8"/>
      <c r="C89" s="8"/>
      <c r="D89" s="8"/>
      <c r="E89" s="8">
        <v>3234</v>
      </c>
      <c r="F89" s="68" t="s">
        <v>98</v>
      </c>
      <c r="G89" s="75">
        <v>398139.9</v>
      </c>
      <c r="H89" s="71"/>
      <c r="I89" s="71"/>
      <c r="J89" s="75">
        <v>420245.34</v>
      </c>
      <c r="K89" s="91">
        <f t="shared" si="23"/>
        <v>105.55217902049003</v>
      </c>
      <c r="L89" s="90"/>
    </row>
    <row r="90" spans="2:12" s="82" customFormat="1" x14ac:dyDescent="0.25">
      <c r="B90" s="8"/>
      <c r="C90" s="8"/>
      <c r="D90" s="8"/>
      <c r="E90" s="8">
        <v>3235</v>
      </c>
      <c r="F90" s="68" t="s">
        <v>99</v>
      </c>
      <c r="G90" s="75">
        <v>39134.400000000001</v>
      </c>
      <c r="H90" s="71"/>
      <c r="I90" s="71"/>
      <c r="J90" s="75">
        <v>41268.959999999999</v>
      </c>
      <c r="K90" s="91">
        <f t="shared" si="23"/>
        <v>105.45443395069299</v>
      </c>
      <c r="L90" s="90"/>
    </row>
    <row r="91" spans="2:12" s="82" customFormat="1" x14ac:dyDescent="0.25">
      <c r="B91" s="8"/>
      <c r="C91" s="8"/>
      <c r="D91" s="8"/>
      <c r="E91" s="8">
        <v>3236</v>
      </c>
      <c r="F91" s="68" t="s">
        <v>100</v>
      </c>
      <c r="G91" s="75">
        <v>137424.78</v>
      </c>
      <c r="H91" s="71"/>
      <c r="I91" s="71"/>
      <c r="J91" s="75">
        <v>159621.34</v>
      </c>
      <c r="K91" s="91">
        <f t="shared" si="23"/>
        <v>116.15178863666364</v>
      </c>
      <c r="L91" s="90"/>
    </row>
    <row r="92" spans="2:12" s="82" customFormat="1" x14ac:dyDescent="0.25">
      <c r="B92" s="8"/>
      <c r="C92" s="8"/>
      <c r="D92" s="8"/>
      <c r="E92" s="8">
        <v>3237</v>
      </c>
      <c r="F92" s="68" t="s">
        <v>101</v>
      </c>
      <c r="G92" s="75">
        <v>51931.1</v>
      </c>
      <c r="H92" s="71"/>
      <c r="I92" s="71"/>
      <c r="J92" s="75">
        <v>76161.83</v>
      </c>
      <c r="K92" s="91">
        <f t="shared" si="23"/>
        <v>146.65938137262643</v>
      </c>
      <c r="L92" s="90"/>
    </row>
    <row r="93" spans="2:12" s="82" customFormat="1" x14ac:dyDescent="0.25">
      <c r="B93" s="8"/>
      <c r="C93" s="8"/>
      <c r="D93" s="8"/>
      <c r="E93" s="8">
        <v>3238</v>
      </c>
      <c r="F93" s="68" t="s">
        <v>102</v>
      </c>
      <c r="G93" s="75">
        <v>135426.29999999999</v>
      </c>
      <c r="H93" s="71"/>
      <c r="I93" s="71"/>
      <c r="J93" s="75">
        <v>176155.17</v>
      </c>
      <c r="K93" s="91">
        <f t="shared" si="23"/>
        <v>130.07456454174709</v>
      </c>
      <c r="L93" s="90"/>
    </row>
    <row r="94" spans="2:12" s="82" customFormat="1" x14ac:dyDescent="0.25">
      <c r="B94" s="8"/>
      <c r="C94" s="8"/>
      <c r="D94" s="8"/>
      <c r="E94" s="8">
        <v>3239</v>
      </c>
      <c r="F94" s="68" t="s">
        <v>103</v>
      </c>
      <c r="G94" s="75">
        <v>18645.23</v>
      </c>
      <c r="H94" s="71"/>
      <c r="I94" s="71"/>
      <c r="J94" s="75">
        <v>14665.31</v>
      </c>
      <c r="K94" s="91">
        <f t="shared" si="23"/>
        <v>78.654486965298901</v>
      </c>
      <c r="L94" s="90"/>
    </row>
    <row r="95" spans="2:12" x14ac:dyDescent="0.25">
      <c r="B95" s="7"/>
      <c r="C95" s="7"/>
      <c r="D95" s="7">
        <v>324</v>
      </c>
      <c r="E95" s="7"/>
      <c r="F95" s="50" t="s">
        <v>151</v>
      </c>
      <c r="G95" s="4">
        <f t="shared" ref="G95:J95" si="36">G96</f>
        <v>5807.06</v>
      </c>
      <c r="H95" s="4"/>
      <c r="I95" s="4"/>
      <c r="J95" s="4">
        <f t="shared" si="36"/>
        <v>4540.28</v>
      </c>
      <c r="K95" s="90">
        <f t="shared" si="23"/>
        <v>78.185519006175227</v>
      </c>
      <c r="L95" s="90"/>
    </row>
    <row r="96" spans="2:12" s="82" customFormat="1" x14ac:dyDescent="0.25">
      <c r="B96" s="8"/>
      <c r="C96" s="8"/>
      <c r="D96" s="8"/>
      <c r="E96" s="8">
        <v>3241</v>
      </c>
      <c r="F96" s="68" t="s">
        <v>151</v>
      </c>
      <c r="G96" s="75">
        <v>5807.06</v>
      </c>
      <c r="H96" s="71"/>
      <c r="I96" s="71"/>
      <c r="J96" s="75">
        <v>4540.28</v>
      </c>
      <c r="K96" s="91">
        <f t="shared" si="23"/>
        <v>78.185519006175227</v>
      </c>
      <c r="L96" s="90"/>
    </row>
    <row r="97" spans="2:12" x14ac:dyDescent="0.25">
      <c r="B97" s="7"/>
      <c r="C97" s="7"/>
      <c r="D97" s="7">
        <v>325</v>
      </c>
      <c r="E97" s="7"/>
      <c r="F97" s="50"/>
      <c r="G97" s="55">
        <f>G98+G99+G100</f>
        <v>0</v>
      </c>
      <c r="H97" s="4"/>
      <c r="I97" s="4"/>
      <c r="J97" s="55">
        <f>J98+J99+J100</f>
        <v>1312304.26</v>
      </c>
      <c r="K97" s="91" t="s">
        <v>231</v>
      </c>
      <c r="L97" s="90"/>
    </row>
    <row r="98" spans="2:12" s="82" customFormat="1" ht="25.5" x14ac:dyDescent="0.25">
      <c r="B98" s="8"/>
      <c r="C98" s="8"/>
      <c r="D98" s="8"/>
      <c r="E98" s="8">
        <v>3251</v>
      </c>
      <c r="F98" s="204" t="s">
        <v>355</v>
      </c>
      <c r="G98" s="75">
        <v>0</v>
      </c>
      <c r="H98" s="71"/>
      <c r="I98" s="71"/>
      <c r="J98" s="75">
        <v>1305865.6299999999</v>
      </c>
      <c r="K98" s="91" t="s">
        <v>231</v>
      </c>
      <c r="L98" s="90"/>
    </row>
    <row r="99" spans="2:12" s="82" customFormat="1" ht="25.5" x14ac:dyDescent="0.25">
      <c r="B99" s="8"/>
      <c r="C99" s="8"/>
      <c r="D99" s="8"/>
      <c r="E99" s="8">
        <v>3252</v>
      </c>
      <c r="F99" s="68" t="s">
        <v>357</v>
      </c>
      <c r="G99" s="75">
        <v>0</v>
      </c>
      <c r="H99" s="71"/>
      <c r="I99" s="71"/>
      <c r="J99" s="75">
        <v>6042.8</v>
      </c>
      <c r="K99" s="91" t="s">
        <v>231</v>
      </c>
      <c r="L99" s="90"/>
    </row>
    <row r="100" spans="2:12" s="82" customFormat="1" ht="25.5" x14ac:dyDescent="0.25">
      <c r="B100" s="8"/>
      <c r="C100" s="8"/>
      <c r="D100" s="8"/>
      <c r="E100" s="8">
        <v>3253</v>
      </c>
      <c r="F100" s="68" t="s">
        <v>356</v>
      </c>
      <c r="G100" s="75">
        <v>0</v>
      </c>
      <c r="H100" s="71"/>
      <c r="I100" s="71"/>
      <c r="J100" s="75">
        <v>395.83</v>
      </c>
      <c r="K100" s="91" t="s">
        <v>231</v>
      </c>
      <c r="L100" s="90"/>
    </row>
    <row r="101" spans="2:12" x14ac:dyDescent="0.25">
      <c r="B101" s="7"/>
      <c r="C101" s="7"/>
      <c r="D101" s="8">
        <v>329</v>
      </c>
      <c r="E101" s="8"/>
      <c r="F101" s="50" t="s">
        <v>104</v>
      </c>
      <c r="G101" s="4">
        <f t="shared" ref="G101" si="37">SUM(G102:G108)</f>
        <v>110083.37</v>
      </c>
      <c r="H101" s="4"/>
      <c r="I101" s="4"/>
      <c r="J101" s="4">
        <f t="shared" ref="J101" si="38">SUM(J102:J108)</f>
        <v>113620.51000000001</v>
      </c>
      <c r="K101" s="90">
        <f t="shared" si="23"/>
        <v>103.21314654520479</v>
      </c>
      <c r="L101" s="90"/>
    </row>
    <row r="102" spans="2:12" s="82" customFormat="1" ht="25.5" x14ac:dyDescent="0.25">
      <c r="B102" s="8"/>
      <c r="C102" s="8"/>
      <c r="D102" s="8"/>
      <c r="E102" s="8">
        <v>3291</v>
      </c>
      <c r="F102" s="68" t="s">
        <v>105</v>
      </c>
      <c r="G102" s="75">
        <v>11447.58</v>
      </c>
      <c r="H102" s="71"/>
      <c r="I102" s="71"/>
      <c r="J102" s="75">
        <v>11410.69</v>
      </c>
      <c r="K102" s="91">
        <f t="shared" si="23"/>
        <v>99.677748484832605</v>
      </c>
      <c r="L102" s="90"/>
    </row>
    <row r="103" spans="2:12" s="82" customFormat="1" x14ac:dyDescent="0.25">
      <c r="B103" s="8"/>
      <c r="C103" s="8"/>
      <c r="D103" s="8"/>
      <c r="E103" s="8">
        <v>3292</v>
      </c>
      <c r="F103" s="68" t="s">
        <v>106</v>
      </c>
      <c r="G103" s="75">
        <v>27577.21</v>
      </c>
      <c r="H103" s="71"/>
      <c r="I103" s="71"/>
      <c r="J103" s="75">
        <v>24014.43</v>
      </c>
      <c r="K103" s="91">
        <f t="shared" si="23"/>
        <v>87.080709034742824</v>
      </c>
      <c r="L103" s="90"/>
    </row>
    <row r="104" spans="2:12" s="82" customFormat="1" x14ac:dyDescent="0.25">
      <c r="B104" s="8"/>
      <c r="C104" s="8"/>
      <c r="D104" s="8"/>
      <c r="E104" s="8">
        <v>3293</v>
      </c>
      <c r="F104" s="68" t="s">
        <v>107</v>
      </c>
      <c r="G104" s="75">
        <v>4054.97</v>
      </c>
      <c r="H104" s="71"/>
      <c r="I104" s="71"/>
      <c r="J104" s="75">
        <v>3728.68</v>
      </c>
      <c r="K104" s="91">
        <f t="shared" si="23"/>
        <v>91.953331344005008</v>
      </c>
      <c r="L104" s="90"/>
    </row>
    <row r="105" spans="2:12" s="82" customFormat="1" x14ac:dyDescent="0.25">
      <c r="B105" s="8"/>
      <c r="C105" s="8"/>
      <c r="D105" s="8"/>
      <c r="E105" s="8">
        <v>3294</v>
      </c>
      <c r="F105" s="68" t="s">
        <v>108</v>
      </c>
      <c r="G105" s="75">
        <v>6841.82</v>
      </c>
      <c r="H105" s="71"/>
      <c r="I105" s="71"/>
      <c r="J105" s="75">
        <v>7160.2</v>
      </c>
      <c r="K105" s="91">
        <f t="shared" si="23"/>
        <v>104.65344016650539</v>
      </c>
      <c r="L105" s="90"/>
    </row>
    <row r="106" spans="2:12" s="82" customFormat="1" x14ac:dyDescent="0.25">
      <c r="B106" s="8"/>
      <c r="C106" s="8"/>
      <c r="D106" s="8"/>
      <c r="E106" s="8">
        <v>3295</v>
      </c>
      <c r="F106" s="68" t="s">
        <v>109</v>
      </c>
      <c r="G106" s="75">
        <v>120.33</v>
      </c>
      <c r="H106" s="71"/>
      <c r="I106" s="71"/>
      <c r="J106" s="75">
        <v>16233.18</v>
      </c>
      <c r="K106" s="91">
        <f t="shared" si="23"/>
        <v>13490.550984791824</v>
      </c>
      <c r="L106" s="90"/>
    </row>
    <row r="107" spans="2:12" s="82" customFormat="1" x14ac:dyDescent="0.25">
      <c r="B107" s="8"/>
      <c r="C107" s="8"/>
      <c r="D107" s="8"/>
      <c r="E107" s="8">
        <v>3296</v>
      </c>
      <c r="F107" s="66" t="s">
        <v>110</v>
      </c>
      <c r="G107" s="75">
        <v>5476.15</v>
      </c>
      <c r="H107" s="71"/>
      <c r="I107" s="71"/>
      <c r="J107" s="75">
        <v>0</v>
      </c>
      <c r="K107" s="91">
        <f t="shared" si="23"/>
        <v>0</v>
      </c>
      <c r="L107" s="90"/>
    </row>
    <row r="108" spans="2:12" s="82" customFormat="1" x14ac:dyDescent="0.25">
      <c r="B108" s="8"/>
      <c r="C108" s="8"/>
      <c r="D108" s="8"/>
      <c r="E108" s="8">
        <v>3299</v>
      </c>
      <c r="F108" s="68" t="s">
        <v>104</v>
      </c>
      <c r="G108" s="75">
        <v>54565.31</v>
      </c>
      <c r="H108" s="71"/>
      <c r="I108" s="71"/>
      <c r="J108" s="75">
        <v>51073.33</v>
      </c>
      <c r="K108" s="91">
        <f t="shared" si="23"/>
        <v>93.600366240015873</v>
      </c>
      <c r="L108" s="90"/>
    </row>
    <row r="109" spans="2:12" x14ac:dyDescent="0.25">
      <c r="B109" s="7"/>
      <c r="C109" s="7">
        <v>34</v>
      </c>
      <c r="D109" s="8"/>
      <c r="E109" s="8"/>
      <c r="F109" s="50" t="s">
        <v>111</v>
      </c>
      <c r="G109" s="4">
        <f t="shared" ref="G109" si="39">G110+G112</f>
        <v>88496.320000000007</v>
      </c>
      <c r="H109" s="4">
        <v>85550</v>
      </c>
      <c r="I109" s="4">
        <v>85550</v>
      </c>
      <c r="J109" s="4">
        <f t="shared" ref="J109" si="40">J110+J112</f>
        <v>85145.94</v>
      </c>
      <c r="K109" s="90">
        <f t="shared" si="23"/>
        <v>96.214102462113672</v>
      </c>
      <c r="L109" s="90">
        <f t="shared" si="29"/>
        <v>99.52769140853303</v>
      </c>
    </row>
    <row r="110" spans="2:12" x14ac:dyDescent="0.25">
      <c r="B110" s="7"/>
      <c r="C110" s="7"/>
      <c r="D110" s="7">
        <v>342</v>
      </c>
      <c r="E110" s="8"/>
      <c r="F110" s="50" t="s">
        <v>112</v>
      </c>
      <c r="G110" s="4">
        <f t="shared" ref="G110:J110" si="41">G111</f>
        <v>0</v>
      </c>
      <c r="H110" s="4"/>
      <c r="I110" s="4"/>
      <c r="J110" s="4">
        <f t="shared" si="41"/>
        <v>0</v>
      </c>
      <c r="K110" s="90" t="s">
        <v>231</v>
      </c>
      <c r="L110" s="90"/>
    </row>
    <row r="111" spans="2:12" s="82" customFormat="1" ht="38.25" x14ac:dyDescent="0.25">
      <c r="B111" s="8"/>
      <c r="C111" s="8"/>
      <c r="D111" s="8"/>
      <c r="E111" s="8">
        <v>3423</v>
      </c>
      <c r="F111" s="68" t="s">
        <v>113</v>
      </c>
      <c r="G111" s="75">
        <v>0</v>
      </c>
      <c r="H111" s="71"/>
      <c r="I111" s="71"/>
      <c r="J111" s="75">
        <v>0</v>
      </c>
      <c r="K111" s="91" t="s">
        <v>231</v>
      </c>
      <c r="L111" s="90"/>
    </row>
    <row r="112" spans="2:12" x14ac:dyDescent="0.25">
      <c r="B112" s="7"/>
      <c r="C112" s="7"/>
      <c r="D112" s="7">
        <v>343</v>
      </c>
      <c r="E112" s="8"/>
      <c r="F112" s="50" t="s">
        <v>114</v>
      </c>
      <c r="G112" s="4">
        <f t="shared" ref="G112" si="42">SUM(G113:G116)</f>
        <v>88496.320000000007</v>
      </c>
      <c r="H112" s="4"/>
      <c r="I112" s="4"/>
      <c r="J112" s="4">
        <f t="shared" ref="J112" si="43">SUM(J113:J116)</f>
        <v>85145.94</v>
      </c>
      <c r="K112" s="90">
        <f t="shared" si="23"/>
        <v>96.214102462113672</v>
      </c>
      <c r="L112" s="90"/>
    </row>
    <row r="113" spans="2:12" s="82" customFormat="1" x14ac:dyDescent="0.25">
      <c r="B113" s="8"/>
      <c r="C113" s="8"/>
      <c r="D113" s="8"/>
      <c r="E113" s="8">
        <v>3431</v>
      </c>
      <c r="F113" s="68" t="s">
        <v>115</v>
      </c>
      <c r="G113" s="75">
        <v>16066.53</v>
      </c>
      <c r="H113" s="71"/>
      <c r="I113" s="71"/>
      <c r="J113" s="75">
        <v>19343.349999999999</v>
      </c>
      <c r="K113" s="91">
        <f t="shared" si="23"/>
        <v>120.39531871536666</v>
      </c>
      <c r="L113" s="90"/>
    </row>
    <row r="114" spans="2:12" s="82" customFormat="1" ht="25.5" x14ac:dyDescent="0.25">
      <c r="B114" s="8"/>
      <c r="C114" s="8"/>
      <c r="D114" s="8"/>
      <c r="E114" s="8">
        <v>3432</v>
      </c>
      <c r="F114" s="68" t="s">
        <v>116</v>
      </c>
      <c r="G114" s="75">
        <v>18</v>
      </c>
      <c r="H114" s="71"/>
      <c r="I114" s="71"/>
      <c r="J114" s="75">
        <v>68.900000000000006</v>
      </c>
      <c r="K114" s="91">
        <f t="shared" si="23"/>
        <v>382.77777777777777</v>
      </c>
      <c r="L114" s="90"/>
    </row>
    <row r="115" spans="2:12" s="82" customFormat="1" x14ac:dyDescent="0.25">
      <c r="B115" s="8"/>
      <c r="C115" s="8"/>
      <c r="D115" s="8"/>
      <c r="E115" s="8">
        <v>3433</v>
      </c>
      <c r="F115" s="68" t="s">
        <v>117</v>
      </c>
      <c r="G115" s="75">
        <v>50730.15</v>
      </c>
      <c r="H115" s="71"/>
      <c r="I115" s="71"/>
      <c r="J115" s="75">
        <v>38384.36</v>
      </c>
      <c r="K115" s="91">
        <f t="shared" si="23"/>
        <v>75.663801506599128</v>
      </c>
      <c r="L115" s="90"/>
    </row>
    <row r="116" spans="2:12" s="82" customFormat="1" x14ac:dyDescent="0.25">
      <c r="B116" s="8"/>
      <c r="C116" s="8"/>
      <c r="D116" s="8"/>
      <c r="E116" s="8">
        <v>3434</v>
      </c>
      <c r="F116" s="68" t="s">
        <v>118</v>
      </c>
      <c r="G116" s="75">
        <v>21681.64</v>
      </c>
      <c r="H116" s="71"/>
      <c r="I116" s="71"/>
      <c r="J116" s="75">
        <v>27349.33</v>
      </c>
      <c r="K116" s="91">
        <f t="shared" si="23"/>
        <v>126.14050413160629</v>
      </c>
      <c r="L116" s="90"/>
    </row>
    <row r="117" spans="2:12" s="82" customFormat="1" ht="15" customHeight="1" x14ac:dyDescent="0.25">
      <c r="B117" s="8"/>
      <c r="C117" s="7">
        <v>36</v>
      </c>
      <c r="D117" s="7"/>
      <c r="E117" s="7"/>
      <c r="F117" s="50" t="s">
        <v>296</v>
      </c>
      <c r="G117" s="4">
        <f t="shared" ref="G117:G118" si="44">G118</f>
        <v>3184338.8</v>
      </c>
      <c r="H117" s="4">
        <v>211951.06</v>
      </c>
      <c r="I117" s="4">
        <v>211951.06</v>
      </c>
      <c r="J117" s="4">
        <f>J118</f>
        <v>211251.06</v>
      </c>
      <c r="K117" s="90">
        <f t="shared" si="23"/>
        <v>6.6340635613270802</v>
      </c>
      <c r="L117" s="90">
        <f t="shared" si="29"/>
        <v>99.669735079409378</v>
      </c>
    </row>
    <row r="118" spans="2:12" s="82" customFormat="1" x14ac:dyDescent="0.25">
      <c r="B118" s="8"/>
      <c r="C118" s="7"/>
      <c r="D118" s="7">
        <v>369</v>
      </c>
      <c r="E118" s="7"/>
      <c r="F118" s="50" t="s">
        <v>297</v>
      </c>
      <c r="G118" s="71">
        <f t="shared" si="44"/>
        <v>3184338.8</v>
      </c>
      <c r="H118" s="71"/>
      <c r="I118" s="71"/>
      <c r="J118" s="71">
        <f>J119</f>
        <v>211251.06</v>
      </c>
      <c r="K118" s="91">
        <f t="shared" si="23"/>
        <v>6.6340635613270802</v>
      </c>
      <c r="L118" s="90"/>
    </row>
    <row r="119" spans="2:12" s="82" customFormat="1" ht="38.25" x14ac:dyDescent="0.25">
      <c r="B119" s="8"/>
      <c r="C119" s="8"/>
      <c r="D119" s="8"/>
      <c r="E119" s="8">
        <v>3694</v>
      </c>
      <c r="F119" s="68" t="s">
        <v>298</v>
      </c>
      <c r="G119" s="75">
        <v>3184338.8</v>
      </c>
      <c r="H119" s="71"/>
      <c r="I119" s="71"/>
      <c r="J119" s="75">
        <v>211251.06</v>
      </c>
      <c r="K119" s="91">
        <f t="shared" si="23"/>
        <v>6.6340635613270802</v>
      </c>
      <c r="L119" s="90"/>
    </row>
    <row r="120" spans="2:12" x14ac:dyDescent="0.25">
      <c r="B120" s="7"/>
      <c r="C120" s="7">
        <v>38</v>
      </c>
      <c r="D120" s="8"/>
      <c r="E120" s="8"/>
      <c r="F120" s="50" t="s">
        <v>119</v>
      </c>
      <c r="G120" s="4">
        <f t="shared" ref="G120:J120" si="45">G121</f>
        <v>1800</v>
      </c>
      <c r="H120" s="4">
        <v>7000</v>
      </c>
      <c r="I120" s="4">
        <v>7000</v>
      </c>
      <c r="J120" s="4">
        <f t="shared" si="45"/>
        <v>6506.67</v>
      </c>
      <c r="K120" s="90">
        <f t="shared" si="23"/>
        <v>361.48166666666668</v>
      </c>
      <c r="L120" s="90">
        <f t="shared" si="29"/>
        <v>92.95242857142857</v>
      </c>
    </row>
    <row r="121" spans="2:12" x14ac:dyDescent="0.25">
      <c r="B121" s="7"/>
      <c r="C121" s="7"/>
      <c r="D121" s="7">
        <v>381</v>
      </c>
      <c r="E121" s="8"/>
      <c r="F121" s="50" t="s">
        <v>75</v>
      </c>
      <c r="G121" s="4">
        <f t="shared" ref="G121:J121" si="46">G122</f>
        <v>1800</v>
      </c>
      <c r="H121" s="4"/>
      <c r="I121" s="4"/>
      <c r="J121" s="4">
        <f t="shared" si="46"/>
        <v>6506.67</v>
      </c>
      <c r="K121" s="90">
        <f t="shared" si="23"/>
        <v>361.48166666666668</v>
      </c>
      <c r="L121" s="90"/>
    </row>
    <row r="122" spans="2:12" s="82" customFormat="1" x14ac:dyDescent="0.25">
      <c r="B122" s="8"/>
      <c r="C122" s="8"/>
      <c r="D122" s="8"/>
      <c r="E122" s="8">
        <v>3811</v>
      </c>
      <c r="F122" s="68" t="s">
        <v>120</v>
      </c>
      <c r="G122" s="75">
        <v>1800</v>
      </c>
      <c r="H122" s="71"/>
      <c r="I122" s="71"/>
      <c r="J122" s="75">
        <v>6506.67</v>
      </c>
      <c r="K122" s="91">
        <f t="shared" si="23"/>
        <v>361.48166666666668</v>
      </c>
      <c r="L122" s="90"/>
    </row>
    <row r="123" spans="2:12" x14ac:dyDescent="0.25">
      <c r="B123" s="9">
        <v>4</v>
      </c>
      <c r="C123" s="9"/>
      <c r="D123" s="9"/>
      <c r="E123" s="58"/>
      <c r="F123" s="15" t="s">
        <v>6</v>
      </c>
      <c r="G123" s="27">
        <f>G124+G127+G140</f>
        <v>3143412.34</v>
      </c>
      <c r="H123" s="27">
        <f>H124+H127+H140</f>
        <v>10113966.189999999</v>
      </c>
      <c r="I123" s="27">
        <f>I124+I127+I140</f>
        <v>10113966.189999999</v>
      </c>
      <c r="J123" s="27">
        <f>J124+J127+J140</f>
        <v>9887556.3000000007</v>
      </c>
      <c r="K123" s="90">
        <f t="shared" si="23"/>
        <v>314.54849795493266</v>
      </c>
      <c r="L123" s="90">
        <f t="shared" si="29"/>
        <v>97.761413418369372</v>
      </c>
    </row>
    <row r="124" spans="2:12" ht="25.5" x14ac:dyDescent="0.25">
      <c r="B124" s="10"/>
      <c r="C124" s="10">
        <v>41</v>
      </c>
      <c r="D124" s="10"/>
      <c r="E124" s="57"/>
      <c r="F124" s="16" t="s">
        <v>7</v>
      </c>
      <c r="G124" s="4">
        <f t="shared" ref="G124:J125" si="47">G125</f>
        <v>0</v>
      </c>
      <c r="H124" s="4">
        <v>33000</v>
      </c>
      <c r="I124" s="4">
        <v>33000</v>
      </c>
      <c r="J124" s="4">
        <f t="shared" si="47"/>
        <v>14955.27</v>
      </c>
      <c r="K124" s="90" t="s">
        <v>231</v>
      </c>
      <c r="L124" s="90">
        <f t="shared" si="29"/>
        <v>45.319000000000003</v>
      </c>
    </row>
    <row r="125" spans="2:12" x14ac:dyDescent="0.25">
      <c r="B125" s="10"/>
      <c r="C125" s="10"/>
      <c r="D125" s="7">
        <v>412</v>
      </c>
      <c r="E125" s="8"/>
      <c r="F125" s="50" t="s">
        <v>121</v>
      </c>
      <c r="G125" s="4">
        <f t="shared" si="47"/>
        <v>0</v>
      </c>
      <c r="H125" s="4"/>
      <c r="I125" s="4"/>
      <c r="J125" s="4">
        <f t="shared" si="47"/>
        <v>14955.27</v>
      </c>
      <c r="K125" s="90" t="s">
        <v>231</v>
      </c>
      <c r="L125" s="90"/>
    </row>
    <row r="126" spans="2:12" s="82" customFormat="1" x14ac:dyDescent="0.25">
      <c r="B126" s="57"/>
      <c r="C126" s="57"/>
      <c r="D126" s="8"/>
      <c r="E126" s="8">
        <v>4123</v>
      </c>
      <c r="F126" s="68" t="s">
        <v>122</v>
      </c>
      <c r="G126" s="75">
        <v>0</v>
      </c>
      <c r="H126" s="71"/>
      <c r="I126" s="72"/>
      <c r="J126" s="75">
        <v>14955.27</v>
      </c>
      <c r="K126" s="91" t="s">
        <v>231</v>
      </c>
      <c r="L126" s="90"/>
    </row>
    <row r="127" spans="2:12" x14ac:dyDescent="0.25">
      <c r="B127" s="10"/>
      <c r="C127" s="10">
        <v>42</v>
      </c>
      <c r="D127" s="10"/>
      <c r="E127" s="57"/>
      <c r="F127" s="16" t="s">
        <v>123</v>
      </c>
      <c r="G127" s="4">
        <f t="shared" ref="G127" si="48">G128+G130+G138+G136</f>
        <v>680834.80999999994</v>
      </c>
      <c r="H127" s="4">
        <v>669574</v>
      </c>
      <c r="I127" s="4">
        <v>669574</v>
      </c>
      <c r="J127" s="4">
        <f t="shared" ref="J127" si="49">J128+J130+J138+J136</f>
        <v>616730.29999999993</v>
      </c>
      <c r="K127" s="90">
        <f t="shared" si="23"/>
        <v>90.584425317501029</v>
      </c>
      <c r="L127" s="90">
        <f t="shared" si="29"/>
        <v>92.107862611152754</v>
      </c>
    </row>
    <row r="128" spans="2:12" x14ac:dyDescent="0.25">
      <c r="B128" s="10"/>
      <c r="C128" s="10"/>
      <c r="D128" s="7">
        <v>421</v>
      </c>
      <c r="E128" s="8"/>
      <c r="F128" s="53" t="s">
        <v>124</v>
      </c>
      <c r="G128" s="4">
        <f t="shared" ref="G128:J128" si="50">G129</f>
        <v>1856.25</v>
      </c>
      <c r="H128" s="4"/>
      <c r="I128" s="4"/>
      <c r="J128" s="4">
        <f t="shared" si="50"/>
        <v>48794</v>
      </c>
      <c r="K128" s="90">
        <f t="shared" si="23"/>
        <v>2628.6329966329968</v>
      </c>
      <c r="L128" s="90"/>
    </row>
    <row r="129" spans="2:12" s="82" customFormat="1" x14ac:dyDescent="0.25">
      <c r="B129" s="88"/>
      <c r="C129" s="88"/>
      <c r="D129" s="59"/>
      <c r="E129" s="59">
        <v>4212</v>
      </c>
      <c r="F129" s="69" t="s">
        <v>125</v>
      </c>
      <c r="G129" s="76">
        <v>1856.25</v>
      </c>
      <c r="H129" s="73"/>
      <c r="I129" s="74"/>
      <c r="J129" s="76">
        <v>48794</v>
      </c>
      <c r="K129" s="91">
        <f t="shared" si="23"/>
        <v>2628.6329966329968</v>
      </c>
      <c r="L129" s="90"/>
    </row>
    <row r="130" spans="2:12" x14ac:dyDescent="0.25">
      <c r="B130" s="51"/>
      <c r="C130" s="51"/>
      <c r="D130" s="52">
        <v>422</v>
      </c>
      <c r="E130" s="64"/>
      <c r="F130" s="54" t="s">
        <v>126</v>
      </c>
      <c r="G130" s="55">
        <f>SUM(G131:G135)</f>
        <v>674059.11</v>
      </c>
      <c r="H130" s="55"/>
      <c r="I130" s="55"/>
      <c r="J130" s="55">
        <f>SUM(J131:J135)</f>
        <v>567936.29999999993</v>
      </c>
      <c r="K130" s="90">
        <f t="shared" ref="K130:K143" si="51">J130/G130*100</f>
        <v>84.2561567041205</v>
      </c>
      <c r="L130" s="90"/>
    </row>
    <row r="131" spans="2:12" s="82" customFormat="1" x14ac:dyDescent="0.25">
      <c r="B131" s="60"/>
      <c r="C131" s="60"/>
      <c r="D131" s="64"/>
      <c r="E131" s="64">
        <v>4221</v>
      </c>
      <c r="F131" s="70" t="s">
        <v>127</v>
      </c>
      <c r="G131" s="75">
        <v>35369.19</v>
      </c>
      <c r="H131" s="75"/>
      <c r="I131" s="75"/>
      <c r="J131" s="75">
        <v>126635.57</v>
      </c>
      <c r="K131" s="91">
        <f t="shared" si="51"/>
        <v>358.03921435577121</v>
      </c>
      <c r="L131" s="90"/>
    </row>
    <row r="132" spans="2:12" s="82" customFormat="1" x14ac:dyDescent="0.25">
      <c r="B132" s="60"/>
      <c r="C132" s="60"/>
      <c r="D132" s="64"/>
      <c r="E132" s="64">
        <v>4222</v>
      </c>
      <c r="F132" s="70" t="s">
        <v>128</v>
      </c>
      <c r="G132" s="75">
        <v>1335.87</v>
      </c>
      <c r="H132" s="75"/>
      <c r="I132" s="75"/>
      <c r="J132" s="75">
        <v>8291.83</v>
      </c>
      <c r="K132" s="91">
        <f t="shared" si="51"/>
        <v>620.7063561574106</v>
      </c>
      <c r="L132" s="90"/>
    </row>
    <row r="133" spans="2:12" s="82" customFormat="1" x14ac:dyDescent="0.25">
      <c r="B133" s="60"/>
      <c r="C133" s="60"/>
      <c r="D133" s="64"/>
      <c r="E133" s="64">
        <v>4223</v>
      </c>
      <c r="F133" s="70" t="s">
        <v>129</v>
      </c>
      <c r="G133" s="75">
        <v>3074.57</v>
      </c>
      <c r="H133" s="75"/>
      <c r="I133" s="75"/>
      <c r="J133" s="75">
        <v>1798.65</v>
      </c>
      <c r="K133" s="91">
        <f t="shared" si="51"/>
        <v>58.500863535388689</v>
      </c>
      <c r="L133" s="90"/>
    </row>
    <row r="134" spans="2:12" s="82" customFormat="1" x14ac:dyDescent="0.25">
      <c r="B134" s="61"/>
      <c r="C134" s="61"/>
      <c r="D134" s="65"/>
      <c r="E134" s="65">
        <v>4224</v>
      </c>
      <c r="F134" s="70" t="s">
        <v>130</v>
      </c>
      <c r="G134" s="76">
        <v>455143.38</v>
      </c>
      <c r="H134" s="76"/>
      <c r="I134" s="76"/>
      <c r="J134" s="76">
        <v>394150.18</v>
      </c>
      <c r="K134" s="91">
        <f t="shared" si="51"/>
        <v>86.59912399472887</v>
      </c>
      <c r="L134" s="90"/>
    </row>
    <row r="135" spans="2:12" s="82" customFormat="1" x14ac:dyDescent="0.25">
      <c r="B135" s="60"/>
      <c r="C135" s="60"/>
      <c r="D135" s="64"/>
      <c r="E135" s="64">
        <v>4227</v>
      </c>
      <c r="F135" s="70" t="s">
        <v>131</v>
      </c>
      <c r="G135" s="75">
        <v>179136.1</v>
      </c>
      <c r="H135" s="75"/>
      <c r="I135" s="75"/>
      <c r="J135" s="75">
        <v>37060.07</v>
      </c>
      <c r="K135" s="91">
        <f t="shared" si="51"/>
        <v>20.688219739069901</v>
      </c>
      <c r="L135" s="90"/>
    </row>
    <row r="136" spans="2:12" s="82" customFormat="1" x14ac:dyDescent="0.25">
      <c r="B136" s="60"/>
      <c r="C136" s="60"/>
      <c r="D136" s="64">
        <v>424</v>
      </c>
      <c r="E136" s="64"/>
      <c r="F136" s="54" t="s">
        <v>299</v>
      </c>
      <c r="G136" s="55">
        <f t="shared" ref="G136:J136" si="52">G137</f>
        <v>130</v>
      </c>
      <c r="H136" s="55">
        <f t="shared" si="52"/>
        <v>0</v>
      </c>
      <c r="I136" s="55">
        <f t="shared" si="52"/>
        <v>0</v>
      </c>
      <c r="J136" s="55">
        <f t="shared" si="52"/>
        <v>0</v>
      </c>
      <c r="K136" s="90">
        <f t="shared" si="51"/>
        <v>0</v>
      </c>
      <c r="L136" s="90"/>
    </row>
    <row r="137" spans="2:12" s="82" customFormat="1" x14ac:dyDescent="0.25">
      <c r="B137" s="60"/>
      <c r="C137" s="60"/>
      <c r="D137" s="64"/>
      <c r="E137" s="64">
        <v>4241</v>
      </c>
      <c r="F137" s="70" t="s">
        <v>299</v>
      </c>
      <c r="G137" s="75">
        <v>130</v>
      </c>
      <c r="H137" s="75"/>
      <c r="I137" s="75"/>
      <c r="J137" s="75">
        <v>0</v>
      </c>
      <c r="K137" s="91">
        <f t="shared" si="51"/>
        <v>0</v>
      </c>
      <c r="L137" s="90"/>
    </row>
    <row r="138" spans="2:12" x14ac:dyDescent="0.25">
      <c r="B138" s="51"/>
      <c r="C138" s="51"/>
      <c r="D138" s="52">
        <v>426</v>
      </c>
      <c r="E138" s="64"/>
      <c r="F138" s="53" t="s">
        <v>132</v>
      </c>
      <c r="G138" s="55">
        <f t="shared" ref="G138:J138" si="53">G139</f>
        <v>4789.45</v>
      </c>
      <c r="H138" s="55">
        <f t="shared" si="53"/>
        <v>0</v>
      </c>
      <c r="I138" s="55">
        <f t="shared" si="53"/>
        <v>0</v>
      </c>
      <c r="J138" s="55">
        <f t="shared" si="53"/>
        <v>0</v>
      </c>
      <c r="K138" s="90">
        <f t="shared" si="51"/>
        <v>0</v>
      </c>
      <c r="L138" s="90"/>
    </row>
    <row r="139" spans="2:12" s="82" customFormat="1" x14ac:dyDescent="0.25">
      <c r="B139" s="60"/>
      <c r="C139" s="60"/>
      <c r="D139" s="64"/>
      <c r="E139" s="64">
        <v>4262</v>
      </c>
      <c r="F139" s="69" t="s">
        <v>133</v>
      </c>
      <c r="G139" s="75">
        <v>4789.45</v>
      </c>
      <c r="H139" s="75"/>
      <c r="I139" s="75"/>
      <c r="J139" s="75">
        <v>0</v>
      </c>
      <c r="K139" s="91">
        <f t="shared" si="51"/>
        <v>0</v>
      </c>
      <c r="L139" s="90"/>
    </row>
    <row r="140" spans="2:12" ht="25.5" x14ac:dyDescent="0.25">
      <c r="B140" s="51"/>
      <c r="C140" s="52">
        <v>45</v>
      </c>
      <c r="D140" s="52"/>
      <c r="E140" s="64"/>
      <c r="F140" s="54" t="s">
        <v>134</v>
      </c>
      <c r="G140" s="55">
        <f t="shared" ref="G140:J140" si="54">G141</f>
        <v>2462577.5299999998</v>
      </c>
      <c r="H140" s="55">
        <v>9411392.1899999995</v>
      </c>
      <c r="I140" s="55">
        <v>9411392.1899999995</v>
      </c>
      <c r="J140" s="55">
        <f t="shared" si="54"/>
        <v>9255870.7300000004</v>
      </c>
      <c r="K140" s="90">
        <f t="shared" si="51"/>
        <v>375.86108933593658</v>
      </c>
      <c r="L140" s="90">
        <f t="shared" ref="L140" si="55">J140/I140*100</f>
        <v>98.347519082615136</v>
      </c>
    </row>
    <row r="141" spans="2:12" x14ac:dyDescent="0.25">
      <c r="B141" s="51"/>
      <c r="C141" s="51"/>
      <c r="D141" s="52">
        <v>451</v>
      </c>
      <c r="E141" s="64"/>
      <c r="F141" s="54" t="s">
        <v>135</v>
      </c>
      <c r="G141" s="55">
        <f t="shared" ref="G141" si="56">G142+G143</f>
        <v>2462577.5299999998</v>
      </c>
      <c r="H141" s="55"/>
      <c r="I141" s="55"/>
      <c r="J141" s="55">
        <f t="shared" ref="J141" si="57">J142+J143</f>
        <v>9255870.7300000004</v>
      </c>
      <c r="K141" s="90">
        <f t="shared" si="51"/>
        <v>375.86108933593658</v>
      </c>
      <c r="L141" s="90"/>
    </row>
    <row r="142" spans="2:12" s="82" customFormat="1" x14ac:dyDescent="0.25">
      <c r="B142" s="60"/>
      <c r="C142" s="60"/>
      <c r="D142" s="60"/>
      <c r="E142" s="64">
        <v>4511</v>
      </c>
      <c r="F142" s="70" t="s">
        <v>135</v>
      </c>
      <c r="G142" s="75">
        <v>2454908.61</v>
      </c>
      <c r="H142" s="75"/>
      <c r="I142" s="75"/>
      <c r="J142" s="75">
        <v>9242628.4299999997</v>
      </c>
      <c r="K142" s="91">
        <f t="shared" si="51"/>
        <v>376.49582523562867</v>
      </c>
      <c r="L142" s="90"/>
    </row>
    <row r="143" spans="2:12" s="82" customFormat="1" x14ac:dyDescent="0.25">
      <c r="B143" s="60"/>
      <c r="C143" s="60"/>
      <c r="D143" s="60"/>
      <c r="E143" s="64">
        <v>4521</v>
      </c>
      <c r="F143" s="70" t="s">
        <v>152</v>
      </c>
      <c r="G143" s="75">
        <v>7668.92</v>
      </c>
      <c r="H143" s="75"/>
      <c r="I143" s="75"/>
      <c r="J143" s="75">
        <v>13242.3</v>
      </c>
      <c r="K143" s="91">
        <f t="shared" si="51"/>
        <v>172.67490076829591</v>
      </c>
      <c r="L143" s="90"/>
    </row>
    <row r="144" spans="2:12" s="28" customFormat="1" x14ac:dyDescent="0.25">
      <c r="B144" s="195">
        <v>5</v>
      </c>
      <c r="C144" s="196"/>
      <c r="D144" s="196"/>
      <c r="E144" s="195"/>
      <c r="F144" s="197" t="s">
        <v>11</v>
      </c>
      <c r="G144" s="77">
        <f>G145</f>
        <v>0</v>
      </c>
      <c r="H144" s="77">
        <v>0</v>
      </c>
      <c r="I144" s="77">
        <v>0</v>
      </c>
      <c r="J144" s="77">
        <f>J145</f>
        <v>1500</v>
      </c>
      <c r="K144" s="89" t="s">
        <v>231</v>
      </c>
      <c r="L144" s="89" t="s">
        <v>231</v>
      </c>
    </row>
    <row r="145" spans="2:12" x14ac:dyDescent="0.25">
      <c r="B145" s="52"/>
      <c r="C145" s="51">
        <v>51</v>
      </c>
      <c r="D145" s="51"/>
      <c r="E145" s="52"/>
      <c r="F145" s="54" t="s">
        <v>332</v>
      </c>
      <c r="G145" s="55">
        <f>G146</f>
        <v>0</v>
      </c>
      <c r="H145" s="55"/>
      <c r="I145" s="55"/>
      <c r="J145" s="55">
        <f>J146</f>
        <v>1500</v>
      </c>
      <c r="K145" s="90" t="s">
        <v>231</v>
      </c>
      <c r="L145" s="90" t="s">
        <v>231</v>
      </c>
    </row>
    <row r="146" spans="2:12" x14ac:dyDescent="0.25">
      <c r="B146" s="51"/>
      <c r="C146" s="51"/>
      <c r="D146" s="51">
        <v>518</v>
      </c>
      <c r="E146" s="52"/>
      <c r="F146" s="54" t="s">
        <v>333</v>
      </c>
      <c r="G146" s="55">
        <f>G147</f>
        <v>0</v>
      </c>
      <c r="H146" s="55"/>
      <c r="I146" s="55"/>
      <c r="J146" s="55">
        <f>J147</f>
        <v>1500</v>
      </c>
      <c r="K146" s="90" t="s">
        <v>231</v>
      </c>
      <c r="L146" s="90"/>
    </row>
    <row r="147" spans="2:12" s="82" customFormat="1" x14ac:dyDescent="0.25">
      <c r="B147" s="60"/>
      <c r="C147" s="60"/>
      <c r="D147" s="60"/>
      <c r="E147" s="64">
        <v>5183</v>
      </c>
      <c r="F147" s="70" t="s">
        <v>333</v>
      </c>
      <c r="G147" s="75">
        <v>0</v>
      </c>
      <c r="H147" s="75"/>
      <c r="I147" s="75"/>
      <c r="J147" s="75">
        <v>1500</v>
      </c>
      <c r="K147" s="91" t="s">
        <v>231</v>
      </c>
      <c r="L147" s="90"/>
    </row>
  </sheetData>
  <mergeCells count="8">
    <mergeCell ref="F1:J1"/>
    <mergeCell ref="B9:F9"/>
    <mergeCell ref="B10:F10"/>
    <mergeCell ref="B61:F61"/>
    <mergeCell ref="B62:F62"/>
    <mergeCell ref="B3:L3"/>
    <mergeCell ref="B5:L5"/>
    <mergeCell ref="B7:L7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1"/>
  <sheetViews>
    <sheetView workbookViewId="0">
      <selection activeCell="C1" sqref="C1:F1"/>
    </sheetView>
  </sheetViews>
  <sheetFormatPr defaultRowHeight="15" x14ac:dyDescent="0.25"/>
  <cols>
    <col min="2" max="2" width="37.7109375" customWidth="1"/>
    <col min="3" max="5" width="25.28515625" customWidth="1"/>
    <col min="6" max="6" width="25.28515625" style="103" customWidth="1"/>
    <col min="7" max="8" width="15.7109375" customWidth="1"/>
  </cols>
  <sheetData>
    <row r="1" spans="2:8" ht="54.75" customHeight="1" x14ac:dyDescent="0.25">
      <c r="B1" s="169"/>
      <c r="C1" s="219" t="s">
        <v>360</v>
      </c>
      <c r="D1" s="219"/>
      <c r="E1" s="219"/>
      <c r="F1" s="219"/>
      <c r="G1" s="169"/>
      <c r="H1" s="169"/>
    </row>
    <row r="2" spans="2:8" ht="9.75" customHeight="1" x14ac:dyDescent="0.25">
      <c r="B2" s="2"/>
      <c r="C2" s="2"/>
      <c r="D2" s="2"/>
      <c r="E2" s="2"/>
      <c r="F2" s="115"/>
      <c r="G2" s="3"/>
      <c r="H2" s="3"/>
    </row>
    <row r="3" spans="2:8" ht="15.75" customHeight="1" x14ac:dyDescent="0.25">
      <c r="B3" s="232" t="s">
        <v>36</v>
      </c>
      <c r="C3" s="232"/>
      <c r="D3" s="232"/>
      <c r="E3" s="232"/>
      <c r="F3" s="232"/>
      <c r="G3" s="232"/>
      <c r="H3" s="232"/>
    </row>
    <row r="4" spans="2:8" ht="18" x14ac:dyDescent="0.25">
      <c r="B4" s="2"/>
      <c r="C4" s="2"/>
      <c r="D4" s="2"/>
      <c r="E4" s="2"/>
      <c r="F4" s="115"/>
      <c r="G4" s="3"/>
      <c r="H4" s="3"/>
    </row>
    <row r="5" spans="2:8" ht="25.5" x14ac:dyDescent="0.25">
      <c r="B5" s="31" t="s">
        <v>8</v>
      </c>
      <c r="C5" s="85" t="s">
        <v>292</v>
      </c>
      <c r="D5" s="31" t="s">
        <v>306</v>
      </c>
      <c r="E5" s="31" t="s">
        <v>307</v>
      </c>
      <c r="F5" s="85" t="s">
        <v>309</v>
      </c>
      <c r="G5" s="31" t="s">
        <v>16</v>
      </c>
      <c r="H5" s="31" t="s">
        <v>16</v>
      </c>
    </row>
    <row r="6" spans="2:8" x14ac:dyDescent="0.25">
      <c r="B6" s="31">
        <v>1</v>
      </c>
      <c r="C6" s="31">
        <v>2</v>
      </c>
      <c r="D6" s="31">
        <v>3</v>
      </c>
      <c r="E6" s="31">
        <v>4</v>
      </c>
      <c r="F6" s="85">
        <v>5</v>
      </c>
      <c r="G6" s="31" t="s">
        <v>18</v>
      </c>
      <c r="H6" s="31" t="s">
        <v>19</v>
      </c>
    </row>
    <row r="7" spans="2:8" s="28" customFormat="1" x14ac:dyDescent="0.25">
      <c r="B7" s="6" t="s">
        <v>35</v>
      </c>
      <c r="C7" s="27">
        <f>C8+C12+C14+C16+C22+C20</f>
        <v>37854518.520000003</v>
      </c>
      <c r="D7" s="27">
        <f t="shared" ref="D7:F7" si="0">D8+D12+D14+D16+D22+D20</f>
        <v>49312653.919999994</v>
      </c>
      <c r="E7" s="27">
        <f t="shared" si="0"/>
        <v>49312653.919999994</v>
      </c>
      <c r="F7" s="27">
        <f t="shared" si="0"/>
        <v>37043195.25</v>
      </c>
      <c r="G7" s="89">
        <f>F7/C7*100</f>
        <v>97.856733352528707</v>
      </c>
      <c r="H7" s="89">
        <f>F7/E7*100</f>
        <v>75.11904613792484</v>
      </c>
    </row>
    <row r="8" spans="2:8" s="28" customFormat="1" x14ac:dyDescent="0.25">
      <c r="B8" s="6" t="s">
        <v>33</v>
      </c>
      <c r="C8" s="27">
        <f t="shared" ref="C8:D8" si="1">C9+C10+C11</f>
        <v>1056117.08</v>
      </c>
      <c r="D8" s="27">
        <f t="shared" si="1"/>
        <v>5611786</v>
      </c>
      <c r="E8" s="27">
        <f t="shared" ref="E8:F8" si="2">E9+E10+E11</f>
        <v>5611786</v>
      </c>
      <c r="F8" s="27">
        <f t="shared" si="2"/>
        <v>3689302.29</v>
      </c>
      <c r="G8" s="89">
        <f t="shared" ref="G8:G41" si="3">F8/C8*100</f>
        <v>349.32701684930612</v>
      </c>
      <c r="H8" s="89">
        <f t="shared" ref="H8:H41" si="4">F8/E8*100</f>
        <v>65.742034532321796</v>
      </c>
    </row>
    <row r="9" spans="2:8" x14ac:dyDescent="0.25">
      <c r="B9" s="25" t="s">
        <v>32</v>
      </c>
      <c r="C9" s="55">
        <v>195928.02</v>
      </c>
      <c r="D9" s="4">
        <v>487760</v>
      </c>
      <c r="E9" s="4">
        <v>487760</v>
      </c>
      <c r="F9" s="55">
        <v>488218.16</v>
      </c>
      <c r="G9" s="90">
        <f t="shared" si="3"/>
        <v>249.18240892752351</v>
      </c>
      <c r="H9" s="90">
        <f t="shared" si="4"/>
        <v>100.09393144169263</v>
      </c>
    </row>
    <row r="10" spans="2:8" x14ac:dyDescent="0.25">
      <c r="B10" s="24" t="s">
        <v>136</v>
      </c>
      <c r="C10" s="55">
        <v>648938</v>
      </c>
      <c r="D10" s="4">
        <v>624026</v>
      </c>
      <c r="E10" s="4">
        <v>624026</v>
      </c>
      <c r="F10" s="55">
        <v>622430.71</v>
      </c>
      <c r="G10" s="90">
        <f>F10/C10*100</f>
        <v>95.915281583140441</v>
      </c>
      <c r="H10" s="90">
        <f t="shared" si="4"/>
        <v>99.744355203148586</v>
      </c>
    </row>
    <row r="11" spans="2:8" x14ac:dyDescent="0.25">
      <c r="B11" s="24" t="s">
        <v>294</v>
      </c>
      <c r="C11" s="55">
        <v>211251.06</v>
      </c>
      <c r="D11" s="4">
        <v>4500000</v>
      </c>
      <c r="E11" s="4">
        <v>4500000</v>
      </c>
      <c r="F11" s="55">
        <v>2578653.42</v>
      </c>
      <c r="G11" s="90">
        <f t="shared" si="3"/>
        <v>1220.6582158688341</v>
      </c>
      <c r="H11" s="90">
        <f t="shared" si="4"/>
        <v>57.303409333333335</v>
      </c>
    </row>
    <row r="12" spans="2:8" s="28" customFormat="1" x14ac:dyDescent="0.25">
      <c r="B12" s="6" t="s">
        <v>31</v>
      </c>
      <c r="C12" s="27">
        <f t="shared" ref="C12:F12" si="5">C13</f>
        <v>3758877.73</v>
      </c>
      <c r="D12" s="27">
        <f t="shared" si="5"/>
        <v>3861300</v>
      </c>
      <c r="E12" s="27">
        <f t="shared" si="5"/>
        <v>3861300</v>
      </c>
      <c r="F12" s="27">
        <f t="shared" si="5"/>
        <v>4107425.61</v>
      </c>
      <c r="G12" s="89">
        <f t="shared" si="3"/>
        <v>109.27265809202045</v>
      </c>
      <c r="H12" s="89">
        <f t="shared" si="4"/>
        <v>106.37416440059046</v>
      </c>
    </row>
    <row r="13" spans="2:8" x14ac:dyDescent="0.25">
      <c r="B13" s="23" t="s">
        <v>30</v>
      </c>
      <c r="C13" s="55">
        <v>3758877.73</v>
      </c>
      <c r="D13" s="4">
        <v>3861300</v>
      </c>
      <c r="E13" s="4">
        <v>3861300</v>
      </c>
      <c r="F13" s="55">
        <v>4107425.61</v>
      </c>
      <c r="G13" s="90">
        <f t="shared" si="3"/>
        <v>109.27265809202045</v>
      </c>
      <c r="H13" s="90">
        <f t="shared" si="4"/>
        <v>106.37416440059046</v>
      </c>
    </row>
    <row r="14" spans="2:8" s="28" customFormat="1" x14ac:dyDescent="0.25">
      <c r="B14" s="6" t="s">
        <v>137</v>
      </c>
      <c r="C14" s="27">
        <f t="shared" ref="C14:F14" si="6">C15</f>
        <v>3705771.66</v>
      </c>
      <c r="D14" s="27">
        <f t="shared" si="6"/>
        <v>3362700</v>
      </c>
      <c r="E14" s="27">
        <f t="shared" si="6"/>
        <v>3362700</v>
      </c>
      <c r="F14" s="27">
        <f t="shared" si="6"/>
        <v>3261816.47</v>
      </c>
      <c r="G14" s="89">
        <f t="shared" si="3"/>
        <v>88.019898937863857</v>
      </c>
      <c r="H14" s="89">
        <f t="shared" si="4"/>
        <v>96.999924762839399</v>
      </c>
    </row>
    <row r="15" spans="2:8" x14ac:dyDescent="0.25">
      <c r="B15" s="23" t="s">
        <v>138</v>
      </c>
      <c r="C15" s="55">
        <v>3705771.66</v>
      </c>
      <c r="D15" s="4">
        <v>3362700</v>
      </c>
      <c r="E15" s="4">
        <v>3362700</v>
      </c>
      <c r="F15" s="55">
        <v>3261816.47</v>
      </c>
      <c r="G15" s="90">
        <f t="shared" si="3"/>
        <v>88.019898937863857</v>
      </c>
      <c r="H15" s="90">
        <f t="shared" si="4"/>
        <v>96.999924762839399</v>
      </c>
    </row>
    <row r="16" spans="2:8" s="28" customFormat="1" x14ac:dyDescent="0.25">
      <c r="B16" s="6" t="s">
        <v>139</v>
      </c>
      <c r="C16" s="27">
        <f t="shared" ref="C16" si="7">C17+C18+C19</f>
        <v>29302845.919999998</v>
      </c>
      <c r="D16" s="27">
        <f>D17+D18+D19</f>
        <v>36410150.019999996</v>
      </c>
      <c r="E16" s="27">
        <f>E17+E18+E19</f>
        <v>36410150.019999996</v>
      </c>
      <c r="F16" s="27">
        <f t="shared" ref="F16" si="8">F17+F18+F19</f>
        <v>25924173.850000001</v>
      </c>
      <c r="G16" s="89">
        <f t="shared" si="3"/>
        <v>88.469815937932637</v>
      </c>
      <c r="H16" s="89">
        <f t="shared" si="4"/>
        <v>71.200403831788449</v>
      </c>
    </row>
    <row r="17" spans="2:8" x14ac:dyDescent="0.25">
      <c r="B17" s="23" t="s">
        <v>140</v>
      </c>
      <c r="C17" s="55">
        <v>1472831.54</v>
      </c>
      <c r="D17" s="4">
        <v>1578415.2</v>
      </c>
      <c r="E17" s="4">
        <v>1578415.2</v>
      </c>
      <c r="F17" s="55">
        <v>1130141.1399999999</v>
      </c>
      <c r="G17" s="90">
        <f t="shared" si="3"/>
        <v>76.732546072444904</v>
      </c>
      <c r="H17" s="90">
        <f t="shared" si="4"/>
        <v>71.599737508863313</v>
      </c>
    </row>
    <row r="18" spans="2:8" x14ac:dyDescent="0.25">
      <c r="B18" s="23" t="s">
        <v>141</v>
      </c>
      <c r="C18" s="55">
        <v>19881842.02</v>
      </c>
      <c r="D18" s="4">
        <v>31042390</v>
      </c>
      <c r="E18" s="4">
        <v>31042390</v>
      </c>
      <c r="F18" s="55">
        <v>19580515.77</v>
      </c>
      <c r="G18" s="90">
        <f t="shared" si="3"/>
        <v>98.484414825865315</v>
      </c>
      <c r="H18" s="90">
        <f t="shared" si="4"/>
        <v>63.076701793901826</v>
      </c>
    </row>
    <row r="19" spans="2:8" x14ac:dyDescent="0.25">
      <c r="B19" s="23" t="s">
        <v>142</v>
      </c>
      <c r="C19" s="55">
        <v>7948172.3600000003</v>
      </c>
      <c r="D19" s="4">
        <v>3789344.82</v>
      </c>
      <c r="E19" s="4">
        <v>3789344.82</v>
      </c>
      <c r="F19" s="55">
        <v>5213516.9400000004</v>
      </c>
      <c r="G19" s="90">
        <f t="shared" si="3"/>
        <v>65.593908937324557</v>
      </c>
      <c r="H19" s="90">
        <f t="shared" si="4"/>
        <v>137.58359789489941</v>
      </c>
    </row>
    <row r="20" spans="2:8" x14ac:dyDescent="0.25">
      <c r="B20" s="6" t="s">
        <v>315</v>
      </c>
      <c r="C20" s="77">
        <f>C21</f>
        <v>23018.5</v>
      </c>
      <c r="D20" s="77">
        <f t="shared" ref="D20:F20" si="9">D21</f>
        <v>54717.9</v>
      </c>
      <c r="E20" s="77">
        <f t="shared" si="9"/>
        <v>54717.9</v>
      </c>
      <c r="F20" s="77">
        <f t="shared" si="9"/>
        <v>59873.57</v>
      </c>
      <c r="G20" s="89">
        <f t="shared" si="3"/>
        <v>260.11065012924388</v>
      </c>
      <c r="H20" s="89">
        <f t="shared" si="4"/>
        <v>109.42227315010263</v>
      </c>
    </row>
    <row r="21" spans="2:8" x14ac:dyDescent="0.25">
      <c r="B21" s="23" t="s">
        <v>316</v>
      </c>
      <c r="C21" s="55">
        <v>23018.5</v>
      </c>
      <c r="D21" s="4">
        <v>54717.9</v>
      </c>
      <c r="E21" s="4">
        <v>54717.9</v>
      </c>
      <c r="F21" s="55">
        <v>59873.57</v>
      </c>
      <c r="G21" s="90">
        <f t="shared" si="3"/>
        <v>260.11065012924388</v>
      </c>
      <c r="H21" s="90">
        <f t="shared" si="4"/>
        <v>109.42227315010263</v>
      </c>
    </row>
    <row r="22" spans="2:8" ht="25.5" x14ac:dyDescent="0.25">
      <c r="B22" s="6" t="s">
        <v>143</v>
      </c>
      <c r="C22" s="27">
        <f t="shared" ref="C22:F22" si="10">C23</f>
        <v>7887.63</v>
      </c>
      <c r="D22" s="27">
        <f t="shared" si="10"/>
        <v>12000</v>
      </c>
      <c r="E22" s="27">
        <f t="shared" si="10"/>
        <v>12000</v>
      </c>
      <c r="F22" s="27">
        <f t="shared" si="10"/>
        <v>603.46</v>
      </c>
      <c r="G22" s="89">
        <f t="shared" si="3"/>
        <v>7.6507138392647738</v>
      </c>
      <c r="H22" s="89">
        <f t="shared" si="4"/>
        <v>5.0288333333333339</v>
      </c>
    </row>
    <row r="23" spans="2:8" ht="25.5" x14ac:dyDescent="0.25">
      <c r="B23" s="23" t="s">
        <v>144</v>
      </c>
      <c r="C23" s="55">
        <v>7887.63</v>
      </c>
      <c r="D23" s="4">
        <v>12000</v>
      </c>
      <c r="E23" s="4">
        <v>12000</v>
      </c>
      <c r="F23" s="55">
        <v>603.46</v>
      </c>
      <c r="G23" s="90">
        <f t="shared" si="3"/>
        <v>7.6507138392647738</v>
      </c>
      <c r="H23" s="90">
        <f t="shared" si="4"/>
        <v>5.0288333333333339</v>
      </c>
    </row>
    <row r="24" spans="2:8" x14ac:dyDescent="0.25">
      <c r="B24" s="23"/>
      <c r="C24" s="55"/>
      <c r="D24" s="4"/>
      <c r="E24" s="4"/>
      <c r="F24" s="55"/>
      <c r="G24" s="90"/>
      <c r="H24" s="90"/>
    </row>
    <row r="25" spans="2:8" s="28" customFormat="1" ht="15.75" customHeight="1" x14ac:dyDescent="0.25">
      <c r="B25" s="6" t="s">
        <v>34</v>
      </c>
      <c r="C25" s="27">
        <f>C26+C30+C32+C34+C40+C38</f>
        <v>35295324.660000004</v>
      </c>
      <c r="D25" s="27">
        <f t="shared" ref="D25:F25" si="11">D26+D30+D32+D34+D40+D38</f>
        <v>49312653.919999994</v>
      </c>
      <c r="E25" s="27">
        <f t="shared" si="11"/>
        <v>49312653.919999994</v>
      </c>
      <c r="F25" s="27">
        <f t="shared" si="11"/>
        <v>40495407.040000007</v>
      </c>
      <c r="G25" s="89">
        <f t="shared" si="3"/>
        <v>114.73306289173541</v>
      </c>
      <c r="H25" s="89">
        <f t="shared" si="4"/>
        <v>82.119707257483597</v>
      </c>
    </row>
    <row r="26" spans="2:8" s="28" customFormat="1" ht="15.75" customHeight="1" x14ac:dyDescent="0.25">
      <c r="B26" s="6" t="s">
        <v>33</v>
      </c>
      <c r="C26" s="27">
        <f t="shared" ref="C26:D26" si="12">C27+C28+C29</f>
        <v>1027159.5800000001</v>
      </c>
      <c r="D26" s="27">
        <f t="shared" si="12"/>
        <v>5611786</v>
      </c>
      <c r="E26" s="27">
        <f t="shared" ref="E26:F26" si="13">E27+E28+E29</f>
        <v>5611786</v>
      </c>
      <c r="F26" s="27">
        <f t="shared" si="13"/>
        <v>3689302.29</v>
      </c>
      <c r="G26" s="89">
        <f t="shared" si="3"/>
        <v>359.17518191282409</v>
      </c>
      <c r="H26" s="89">
        <f t="shared" si="4"/>
        <v>65.742034532321796</v>
      </c>
    </row>
    <row r="27" spans="2:8" x14ac:dyDescent="0.25">
      <c r="B27" s="25" t="s">
        <v>32</v>
      </c>
      <c r="C27" s="55">
        <v>166970.51999999999</v>
      </c>
      <c r="D27" s="4">
        <v>487760</v>
      </c>
      <c r="E27" s="4">
        <v>487760</v>
      </c>
      <c r="F27" s="55">
        <v>488218.16</v>
      </c>
      <c r="G27" s="90">
        <f t="shared" si="3"/>
        <v>292.3978196869723</v>
      </c>
      <c r="H27" s="90">
        <f t="shared" si="4"/>
        <v>100.09393144169263</v>
      </c>
    </row>
    <row r="28" spans="2:8" x14ac:dyDescent="0.25">
      <c r="B28" s="24" t="s">
        <v>136</v>
      </c>
      <c r="C28" s="55">
        <v>648938</v>
      </c>
      <c r="D28" s="4">
        <v>624026</v>
      </c>
      <c r="E28" s="4">
        <v>624026</v>
      </c>
      <c r="F28" s="55">
        <v>622430.71</v>
      </c>
      <c r="G28" s="90">
        <f t="shared" si="3"/>
        <v>95.915281583140441</v>
      </c>
      <c r="H28" s="90">
        <f t="shared" si="4"/>
        <v>99.744355203148586</v>
      </c>
    </row>
    <row r="29" spans="2:8" x14ac:dyDescent="0.25">
      <c r="B29" s="24" t="s">
        <v>294</v>
      </c>
      <c r="C29" s="55">
        <v>211251.06</v>
      </c>
      <c r="D29" s="4">
        <v>4500000</v>
      </c>
      <c r="E29" s="4">
        <v>4500000</v>
      </c>
      <c r="F29" s="55">
        <v>2578653.42</v>
      </c>
      <c r="G29" s="90">
        <f t="shared" si="3"/>
        <v>1220.6582158688341</v>
      </c>
      <c r="H29" s="90">
        <f>F29/E29*100</f>
        <v>57.303409333333335</v>
      </c>
    </row>
    <row r="30" spans="2:8" s="28" customFormat="1" x14ac:dyDescent="0.25">
      <c r="B30" s="6" t="s">
        <v>31</v>
      </c>
      <c r="C30" s="27">
        <f t="shared" ref="C30:F30" si="14">C31</f>
        <v>3758877.73</v>
      </c>
      <c r="D30" s="27">
        <f t="shared" si="14"/>
        <v>3861300</v>
      </c>
      <c r="E30" s="27">
        <f t="shared" si="14"/>
        <v>3861300</v>
      </c>
      <c r="F30" s="27">
        <f t="shared" si="14"/>
        <v>4107425.61</v>
      </c>
      <c r="G30" s="89">
        <f t="shared" si="3"/>
        <v>109.27265809202045</v>
      </c>
      <c r="H30" s="89">
        <f t="shared" si="4"/>
        <v>106.37416440059046</v>
      </c>
    </row>
    <row r="31" spans="2:8" x14ac:dyDescent="0.25">
      <c r="B31" s="23" t="s">
        <v>30</v>
      </c>
      <c r="C31" s="55">
        <v>3758877.73</v>
      </c>
      <c r="D31" s="4">
        <v>3861300</v>
      </c>
      <c r="E31" s="4">
        <v>3861300</v>
      </c>
      <c r="F31" s="55">
        <v>4107425.61</v>
      </c>
      <c r="G31" s="90">
        <f t="shared" si="3"/>
        <v>109.27265809202045</v>
      </c>
      <c r="H31" s="90">
        <f t="shared" si="4"/>
        <v>106.37416440059046</v>
      </c>
    </row>
    <row r="32" spans="2:8" s="28" customFormat="1" x14ac:dyDescent="0.25">
      <c r="B32" s="6" t="s">
        <v>137</v>
      </c>
      <c r="C32" s="27">
        <f t="shared" ref="C32:F32" si="15">C33</f>
        <v>3705771.66</v>
      </c>
      <c r="D32" s="27">
        <f t="shared" si="15"/>
        <v>3362700</v>
      </c>
      <c r="E32" s="27">
        <f t="shared" si="15"/>
        <v>3362700</v>
      </c>
      <c r="F32" s="27">
        <f t="shared" si="15"/>
        <v>3261816.47</v>
      </c>
      <c r="G32" s="89">
        <f t="shared" si="3"/>
        <v>88.019898937863857</v>
      </c>
      <c r="H32" s="89">
        <f t="shared" si="4"/>
        <v>96.999924762839399</v>
      </c>
    </row>
    <row r="33" spans="2:8" x14ac:dyDescent="0.25">
      <c r="B33" s="23" t="s">
        <v>138</v>
      </c>
      <c r="C33" s="55">
        <v>3705771.66</v>
      </c>
      <c r="D33" s="55">
        <v>3362700</v>
      </c>
      <c r="E33" s="55">
        <v>3362700</v>
      </c>
      <c r="F33" s="55">
        <v>3261816.47</v>
      </c>
      <c r="G33" s="90">
        <f t="shared" si="3"/>
        <v>88.019898937863857</v>
      </c>
      <c r="H33" s="90">
        <f t="shared" si="4"/>
        <v>96.999924762839399</v>
      </c>
    </row>
    <row r="34" spans="2:8" s="28" customFormat="1" x14ac:dyDescent="0.25">
      <c r="B34" s="6" t="s">
        <v>139</v>
      </c>
      <c r="C34" s="77">
        <f t="shared" ref="C34" si="16">C35+C36+C37</f>
        <v>26773467.460000001</v>
      </c>
      <c r="D34" s="77">
        <f t="shared" ref="D34:E34" si="17">D35+D36+D37</f>
        <v>36410150.019999996</v>
      </c>
      <c r="E34" s="77">
        <f t="shared" si="17"/>
        <v>36410150.019999996</v>
      </c>
      <c r="F34" s="77">
        <f t="shared" ref="F34" si="18">F35+F36+F37</f>
        <v>29381385.640000001</v>
      </c>
      <c r="G34" s="89">
        <f t="shared" si="3"/>
        <v>109.74068145598351</v>
      </c>
      <c r="H34" s="89">
        <f t="shared" si="4"/>
        <v>80.695590718140096</v>
      </c>
    </row>
    <row r="35" spans="2:8" x14ac:dyDescent="0.25">
      <c r="B35" s="23" t="s">
        <v>140</v>
      </c>
      <c r="C35" s="55">
        <v>508809.68</v>
      </c>
      <c r="D35" s="55">
        <v>1578415.2</v>
      </c>
      <c r="E35" s="55">
        <v>1578415.2</v>
      </c>
      <c r="F35" s="55">
        <v>1760043.44</v>
      </c>
      <c r="G35" s="90">
        <f t="shared" si="3"/>
        <v>345.91390635492627</v>
      </c>
      <c r="H35" s="90">
        <f t="shared" si="4"/>
        <v>111.50700018600936</v>
      </c>
    </row>
    <row r="36" spans="2:8" x14ac:dyDescent="0.25">
      <c r="B36" s="23" t="s">
        <v>141</v>
      </c>
      <c r="C36" s="55">
        <v>21131218.18</v>
      </c>
      <c r="D36" s="55">
        <v>31042390</v>
      </c>
      <c r="E36" s="55">
        <v>31042390</v>
      </c>
      <c r="F36" s="55">
        <v>21977377.57</v>
      </c>
      <c r="G36" s="90">
        <f t="shared" si="3"/>
        <v>104.00430956129571</v>
      </c>
      <c r="H36" s="90">
        <f t="shared" si="4"/>
        <v>70.797955859713127</v>
      </c>
    </row>
    <row r="37" spans="2:8" x14ac:dyDescent="0.25">
      <c r="B37" s="23" t="s">
        <v>142</v>
      </c>
      <c r="C37" s="55">
        <v>5133439.5999999996</v>
      </c>
      <c r="D37" s="55">
        <v>3789344.82</v>
      </c>
      <c r="E37" s="55">
        <v>3789344.82</v>
      </c>
      <c r="F37" s="55">
        <v>5643964.6299999999</v>
      </c>
      <c r="G37" s="90">
        <f t="shared" si="3"/>
        <v>109.94508691599295</v>
      </c>
      <c r="H37" s="90">
        <f t="shared" si="4"/>
        <v>148.94302044541831</v>
      </c>
    </row>
    <row r="38" spans="2:8" x14ac:dyDescent="0.25">
      <c r="B38" s="6" t="s">
        <v>315</v>
      </c>
      <c r="C38" s="77">
        <f>C39</f>
        <v>22160.6</v>
      </c>
      <c r="D38" s="77">
        <f t="shared" ref="D38:F38" si="19">D39</f>
        <v>54717.9</v>
      </c>
      <c r="E38" s="77">
        <f t="shared" si="19"/>
        <v>54717.9</v>
      </c>
      <c r="F38" s="77">
        <f t="shared" si="19"/>
        <v>54873.57</v>
      </c>
      <c r="G38" s="89">
        <f t="shared" si="3"/>
        <v>247.61770890679858</v>
      </c>
      <c r="H38" s="89">
        <f t="shared" si="4"/>
        <v>100.28449556726409</v>
      </c>
    </row>
    <row r="39" spans="2:8" x14ac:dyDescent="0.25">
      <c r="B39" s="23" t="s">
        <v>316</v>
      </c>
      <c r="C39" s="55">
        <v>22160.6</v>
      </c>
      <c r="D39" s="55">
        <v>54717.9</v>
      </c>
      <c r="E39" s="55">
        <v>54717.9</v>
      </c>
      <c r="F39" s="55">
        <v>54873.57</v>
      </c>
      <c r="G39" s="90">
        <f t="shared" si="3"/>
        <v>247.61770890679858</v>
      </c>
      <c r="H39" s="90">
        <f t="shared" si="4"/>
        <v>100.28449556726409</v>
      </c>
    </row>
    <row r="40" spans="2:8" s="28" customFormat="1" ht="25.5" x14ac:dyDescent="0.25">
      <c r="B40" s="6" t="s">
        <v>143</v>
      </c>
      <c r="C40" s="77">
        <f t="shared" ref="C40:F40" si="20">C41</f>
        <v>7887.63</v>
      </c>
      <c r="D40" s="77">
        <f t="shared" si="20"/>
        <v>12000</v>
      </c>
      <c r="E40" s="77">
        <f t="shared" si="20"/>
        <v>12000</v>
      </c>
      <c r="F40" s="77">
        <f t="shared" si="20"/>
        <v>603.46</v>
      </c>
      <c r="G40" s="89">
        <f t="shared" si="3"/>
        <v>7.6507138392647738</v>
      </c>
      <c r="H40" s="89">
        <f t="shared" si="4"/>
        <v>5.0288333333333339</v>
      </c>
    </row>
    <row r="41" spans="2:8" ht="25.5" x14ac:dyDescent="0.25">
      <c r="B41" s="23" t="s">
        <v>144</v>
      </c>
      <c r="C41" s="55">
        <v>7887.63</v>
      </c>
      <c r="D41" s="55">
        <v>12000</v>
      </c>
      <c r="E41" s="55">
        <v>12000</v>
      </c>
      <c r="F41" s="55">
        <v>603.46</v>
      </c>
      <c r="G41" s="90">
        <f t="shared" si="3"/>
        <v>7.6507138392647738</v>
      </c>
      <c r="H41" s="90">
        <f t="shared" si="4"/>
        <v>5.0288333333333339</v>
      </c>
    </row>
  </sheetData>
  <mergeCells count="2">
    <mergeCell ref="C1:F1"/>
    <mergeCell ref="B3:H3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D15" sqref="D1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35.25" customHeight="1" x14ac:dyDescent="0.25">
      <c r="C1" s="219" t="s">
        <v>361</v>
      </c>
      <c r="D1" s="219"/>
      <c r="E1" s="219"/>
      <c r="F1" s="219"/>
      <c r="G1" s="219"/>
    </row>
    <row r="2" spans="2:8" ht="18" x14ac:dyDescent="0.25">
      <c r="B2" s="2"/>
      <c r="C2" s="2"/>
      <c r="D2" s="2"/>
      <c r="E2" s="2"/>
      <c r="F2" s="3"/>
      <c r="G2" s="3"/>
      <c r="H2" s="3"/>
    </row>
    <row r="3" spans="2:8" ht="15.75" customHeight="1" x14ac:dyDescent="0.25">
      <c r="B3" s="232" t="s">
        <v>41</v>
      </c>
      <c r="C3" s="232"/>
      <c r="D3" s="232"/>
      <c r="E3" s="232"/>
      <c r="F3" s="232"/>
      <c r="G3" s="232"/>
      <c r="H3" s="232"/>
    </row>
    <row r="4" spans="2:8" ht="18" x14ac:dyDescent="0.25">
      <c r="B4" s="2"/>
      <c r="C4" s="2"/>
      <c r="D4" s="2"/>
      <c r="E4" s="2"/>
      <c r="F4" s="3"/>
      <c r="G4" s="3"/>
      <c r="H4" s="3"/>
    </row>
    <row r="5" spans="2:8" ht="25.5" x14ac:dyDescent="0.25">
      <c r="B5" s="31" t="s">
        <v>8</v>
      </c>
      <c r="C5" s="31" t="s">
        <v>295</v>
      </c>
      <c r="D5" s="31" t="s">
        <v>306</v>
      </c>
      <c r="E5" s="31" t="s">
        <v>307</v>
      </c>
      <c r="F5" s="31" t="s">
        <v>312</v>
      </c>
      <c r="G5" s="31" t="s">
        <v>16</v>
      </c>
      <c r="H5" s="31" t="s">
        <v>16</v>
      </c>
    </row>
    <row r="6" spans="2:8" x14ac:dyDescent="0.25"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 t="s">
        <v>18</v>
      </c>
      <c r="H6" s="31" t="s">
        <v>19</v>
      </c>
    </row>
    <row r="7" spans="2:8" s="28" customFormat="1" ht="15.75" customHeight="1" x14ac:dyDescent="0.25">
      <c r="B7" s="6" t="s">
        <v>34</v>
      </c>
      <c r="C7" s="27">
        <f t="shared" ref="C7:F7" si="0">C8</f>
        <v>35295324.659999996</v>
      </c>
      <c r="D7" s="27">
        <f t="shared" si="0"/>
        <v>40671653.920000002</v>
      </c>
      <c r="E7" s="27">
        <f t="shared" si="0"/>
        <v>40671653.920000002</v>
      </c>
      <c r="F7" s="27">
        <f t="shared" si="0"/>
        <v>40493907.039999999</v>
      </c>
      <c r="G7" s="87">
        <f>F7/C7*100</f>
        <v>114.72881303707494</v>
      </c>
      <c r="H7" s="87">
        <f>F7/E7*100</f>
        <v>99.562971104274183</v>
      </c>
    </row>
    <row r="8" spans="2:8" s="28" customFormat="1" ht="15.75" customHeight="1" x14ac:dyDescent="0.25">
      <c r="B8" s="6" t="s">
        <v>146</v>
      </c>
      <c r="C8" s="27">
        <f t="shared" ref="C8:F8" si="1">C9</f>
        <v>35295324.659999996</v>
      </c>
      <c r="D8" s="27">
        <f t="shared" si="1"/>
        <v>40671653.920000002</v>
      </c>
      <c r="E8" s="27">
        <f t="shared" si="1"/>
        <v>40671653.920000002</v>
      </c>
      <c r="F8" s="27">
        <f t="shared" si="1"/>
        <v>40493907.039999999</v>
      </c>
      <c r="G8" s="87">
        <f t="shared" ref="G8" si="2">F8/C8*100</f>
        <v>114.72881303707494</v>
      </c>
      <c r="H8" s="87">
        <f t="shared" ref="H8" si="3">F8/E8*100</f>
        <v>99.562971104274183</v>
      </c>
    </row>
    <row r="9" spans="2:8" ht="25.5" x14ac:dyDescent="0.25">
      <c r="B9" s="11" t="s">
        <v>145</v>
      </c>
      <c r="C9" s="55">
        <v>35295324.659999996</v>
      </c>
      <c r="D9" s="4">
        <v>40671653.920000002</v>
      </c>
      <c r="E9" s="4">
        <v>40671653.920000002</v>
      </c>
      <c r="F9" s="55">
        <v>40493907.039999999</v>
      </c>
      <c r="G9" s="86">
        <f>F9/C9*100</f>
        <v>114.72881303707494</v>
      </c>
      <c r="H9" s="86">
        <f>F9/E9*100</f>
        <v>99.562971104274183</v>
      </c>
    </row>
  </sheetData>
  <mergeCells count="2">
    <mergeCell ref="B3:H3"/>
    <mergeCell ref="C1:G1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5"/>
  <sheetViews>
    <sheetView workbookViewId="0">
      <selection activeCell="H20" sqref="H2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38.28515625" customWidth="1"/>
    <col min="7" max="10" width="25.28515625" customWidth="1"/>
    <col min="11" max="12" width="15.7109375" customWidth="1"/>
  </cols>
  <sheetData>
    <row r="1" spans="2:12" ht="34.5" customHeight="1" x14ac:dyDescent="0.25">
      <c r="F1" s="219" t="s">
        <v>362</v>
      </c>
      <c r="G1" s="219"/>
      <c r="H1" s="219"/>
      <c r="I1" s="219"/>
      <c r="J1" s="219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8" customHeight="1" x14ac:dyDescent="0.25">
      <c r="B3" s="232" t="s">
        <v>58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2:12" ht="15.75" customHeight="1" x14ac:dyDescent="0.25">
      <c r="B4" s="232" t="s">
        <v>37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25.5" customHeight="1" x14ac:dyDescent="0.25">
      <c r="B6" s="229" t="s">
        <v>8</v>
      </c>
      <c r="C6" s="230"/>
      <c r="D6" s="230"/>
      <c r="E6" s="230"/>
      <c r="F6" s="231"/>
      <c r="G6" s="32" t="s">
        <v>291</v>
      </c>
      <c r="H6" s="31" t="s">
        <v>306</v>
      </c>
      <c r="I6" s="32" t="s">
        <v>307</v>
      </c>
      <c r="J6" s="32" t="s">
        <v>309</v>
      </c>
      <c r="K6" s="32" t="s">
        <v>16</v>
      </c>
      <c r="L6" s="32" t="s">
        <v>16</v>
      </c>
    </row>
    <row r="7" spans="2:12" x14ac:dyDescent="0.25">
      <c r="B7" s="229">
        <v>1</v>
      </c>
      <c r="C7" s="230"/>
      <c r="D7" s="230"/>
      <c r="E7" s="230"/>
      <c r="F7" s="231"/>
      <c r="G7" s="32">
        <v>2</v>
      </c>
      <c r="H7" s="32">
        <v>3</v>
      </c>
      <c r="I7" s="32">
        <v>4</v>
      </c>
      <c r="J7" s="32">
        <v>5</v>
      </c>
      <c r="K7" s="32" t="s">
        <v>18</v>
      </c>
      <c r="L7" s="32" t="s">
        <v>19</v>
      </c>
    </row>
    <row r="8" spans="2:12" s="28" customFormat="1" ht="25.5" x14ac:dyDescent="0.25">
      <c r="B8" s="6">
        <v>8</v>
      </c>
      <c r="C8" s="6"/>
      <c r="D8" s="6"/>
      <c r="E8" s="6"/>
      <c r="F8" s="6" t="s">
        <v>10</v>
      </c>
      <c r="G8" s="27">
        <f t="shared" ref="G8:J8" si="0">G9</f>
        <v>0</v>
      </c>
      <c r="H8" s="27">
        <f t="shared" si="0"/>
        <v>0</v>
      </c>
      <c r="I8" s="27">
        <f t="shared" si="0"/>
        <v>0</v>
      </c>
      <c r="J8" s="27">
        <f t="shared" si="0"/>
        <v>1500</v>
      </c>
      <c r="K8" s="89" t="s">
        <v>231</v>
      </c>
      <c r="L8" s="89" t="s">
        <v>231</v>
      </c>
    </row>
    <row r="9" spans="2:12" x14ac:dyDescent="0.25">
      <c r="B9" s="6"/>
      <c r="C9" s="10">
        <v>81</v>
      </c>
      <c r="D9" s="10"/>
      <c r="E9" s="10"/>
      <c r="F9" s="193" t="s">
        <v>331</v>
      </c>
      <c r="G9" s="4">
        <f t="shared" ref="G9:J10" si="1">G10</f>
        <v>0</v>
      </c>
      <c r="H9" s="4">
        <f t="shared" si="1"/>
        <v>0</v>
      </c>
      <c r="I9" s="4">
        <f t="shared" si="1"/>
        <v>0</v>
      </c>
      <c r="J9" s="4">
        <f t="shared" si="1"/>
        <v>1500</v>
      </c>
      <c r="K9" s="89" t="s">
        <v>231</v>
      </c>
      <c r="L9" s="89" t="s">
        <v>231</v>
      </c>
    </row>
    <row r="10" spans="2:12" x14ac:dyDescent="0.25">
      <c r="B10" s="7"/>
      <c r="C10" s="7"/>
      <c r="D10" s="7">
        <v>818</v>
      </c>
      <c r="E10" s="7"/>
      <c r="F10" s="193" t="s">
        <v>331</v>
      </c>
      <c r="G10" s="4">
        <f t="shared" si="1"/>
        <v>0</v>
      </c>
      <c r="H10" s="4"/>
      <c r="I10" s="4"/>
      <c r="J10" s="4">
        <f t="shared" si="1"/>
        <v>1500</v>
      </c>
      <c r="K10" s="89" t="s">
        <v>231</v>
      </c>
      <c r="L10" s="89"/>
    </row>
    <row r="11" spans="2:12" x14ac:dyDescent="0.25">
      <c r="B11" s="7"/>
      <c r="C11" s="7"/>
      <c r="D11" s="7"/>
      <c r="E11" s="7">
        <v>8183</v>
      </c>
      <c r="F11" s="193" t="s">
        <v>331</v>
      </c>
      <c r="G11" s="55">
        <v>0</v>
      </c>
      <c r="H11" s="4"/>
      <c r="I11" s="4"/>
      <c r="J11" s="55">
        <v>1500</v>
      </c>
      <c r="K11" s="89" t="s">
        <v>231</v>
      </c>
      <c r="L11" s="89"/>
    </row>
    <row r="12" spans="2:12" s="28" customFormat="1" ht="25.5" x14ac:dyDescent="0.25">
      <c r="B12" s="9">
        <v>5</v>
      </c>
      <c r="C12" s="9"/>
      <c r="D12" s="9"/>
      <c r="E12" s="9"/>
      <c r="F12" s="15" t="s">
        <v>11</v>
      </c>
      <c r="G12" s="27">
        <f t="shared" ref="G12:J14" si="2">G13</f>
        <v>0</v>
      </c>
      <c r="H12" s="27">
        <f t="shared" si="2"/>
        <v>0</v>
      </c>
      <c r="I12" s="27">
        <f t="shared" si="2"/>
        <v>0</v>
      </c>
      <c r="J12" s="27">
        <f t="shared" si="2"/>
        <v>1500</v>
      </c>
      <c r="K12" s="89" t="s">
        <v>231</v>
      </c>
      <c r="L12" s="89" t="s">
        <v>231</v>
      </c>
    </row>
    <row r="13" spans="2:12" ht="25.5" x14ac:dyDescent="0.25">
      <c r="B13" s="10"/>
      <c r="C13" s="10">
        <v>51</v>
      </c>
      <c r="D13" s="10"/>
      <c r="E13" s="10"/>
      <c r="F13" s="16" t="s">
        <v>15</v>
      </c>
      <c r="G13" s="4">
        <f>G14</f>
        <v>0</v>
      </c>
      <c r="H13" s="4">
        <f t="shared" si="2"/>
        <v>0</v>
      </c>
      <c r="I13" s="4">
        <f t="shared" si="2"/>
        <v>0</v>
      </c>
      <c r="J13" s="4">
        <f t="shared" si="2"/>
        <v>1500</v>
      </c>
      <c r="K13" s="89" t="s">
        <v>231</v>
      </c>
      <c r="L13" s="89" t="s">
        <v>231</v>
      </c>
    </row>
    <row r="14" spans="2:12" ht="39.950000000000003" customHeight="1" x14ac:dyDescent="0.25">
      <c r="B14" s="10"/>
      <c r="C14" s="10"/>
      <c r="D14" s="10">
        <v>518</v>
      </c>
      <c r="E14" s="22"/>
      <c r="F14" s="22" t="s">
        <v>147</v>
      </c>
      <c r="G14" s="4">
        <f t="shared" si="2"/>
        <v>0</v>
      </c>
      <c r="H14" s="4"/>
      <c r="I14" s="4"/>
      <c r="J14" s="4">
        <f t="shared" si="2"/>
        <v>1500</v>
      </c>
      <c r="K14" s="89" t="s">
        <v>231</v>
      </c>
      <c r="L14" s="89"/>
    </row>
    <row r="15" spans="2:12" ht="39.950000000000003" customHeight="1" x14ac:dyDescent="0.25">
      <c r="B15" s="10"/>
      <c r="C15" s="10"/>
      <c r="D15" s="10"/>
      <c r="E15" s="22">
        <v>5183</v>
      </c>
      <c r="F15" s="22" t="s">
        <v>148</v>
      </c>
      <c r="G15" s="55">
        <v>0</v>
      </c>
      <c r="H15" s="4"/>
      <c r="I15" s="5"/>
      <c r="J15" s="55">
        <v>1500</v>
      </c>
      <c r="K15" s="89" t="s">
        <v>231</v>
      </c>
      <c r="L15" s="89"/>
    </row>
  </sheetData>
  <mergeCells count="5">
    <mergeCell ref="B6:F6"/>
    <mergeCell ref="B3:L3"/>
    <mergeCell ref="B4:L4"/>
    <mergeCell ref="B7:F7"/>
    <mergeCell ref="F1:J1"/>
  </mergeCells>
  <pageMargins left="0.7" right="0.7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3"/>
  <sheetViews>
    <sheetView workbookViewId="0">
      <selection activeCell="C1" sqref="C1:G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38.25" customHeight="1" x14ac:dyDescent="0.25">
      <c r="C1" s="219" t="s">
        <v>360</v>
      </c>
      <c r="D1" s="219"/>
      <c r="E1" s="219"/>
      <c r="F1" s="219"/>
      <c r="G1" s="219"/>
    </row>
    <row r="2" spans="2:8" ht="18" x14ac:dyDescent="0.25">
      <c r="B2" s="2"/>
      <c r="C2" s="2"/>
      <c r="D2" s="2"/>
      <c r="E2" s="2"/>
      <c r="F2" s="3"/>
      <c r="G2" s="3"/>
      <c r="H2" s="3"/>
    </row>
    <row r="3" spans="2:8" ht="15.75" customHeight="1" x14ac:dyDescent="0.25">
      <c r="B3" s="232" t="s">
        <v>38</v>
      </c>
      <c r="C3" s="232"/>
      <c r="D3" s="232"/>
      <c r="E3" s="232"/>
      <c r="F3" s="232"/>
      <c r="G3" s="232"/>
      <c r="H3" s="232"/>
    </row>
    <row r="4" spans="2:8" ht="18" x14ac:dyDescent="0.25">
      <c r="B4" s="2"/>
      <c r="C4" s="2"/>
      <c r="D4" s="2"/>
      <c r="E4" s="2"/>
      <c r="F4" s="3"/>
      <c r="G4" s="3"/>
      <c r="H4" s="3"/>
    </row>
    <row r="5" spans="2:8" ht="25.5" x14ac:dyDescent="0.25">
      <c r="B5" s="31" t="s">
        <v>8</v>
      </c>
      <c r="C5" s="31" t="s">
        <v>291</v>
      </c>
      <c r="D5" s="31" t="s">
        <v>306</v>
      </c>
      <c r="E5" s="31" t="s">
        <v>307</v>
      </c>
      <c r="F5" s="31" t="s">
        <v>309</v>
      </c>
      <c r="G5" s="31" t="s">
        <v>16</v>
      </c>
      <c r="H5" s="31" t="s">
        <v>16</v>
      </c>
    </row>
    <row r="6" spans="2:8" x14ac:dyDescent="0.25">
      <c r="B6" s="31">
        <v>1</v>
      </c>
      <c r="C6" s="31">
        <v>2</v>
      </c>
      <c r="D6" s="31">
        <v>3</v>
      </c>
      <c r="E6" s="31">
        <v>4</v>
      </c>
      <c r="F6" s="31">
        <v>5</v>
      </c>
      <c r="G6" s="31" t="s">
        <v>18</v>
      </c>
      <c r="H6" s="31" t="s">
        <v>19</v>
      </c>
    </row>
    <row r="7" spans="2:8" s="28" customFormat="1" x14ac:dyDescent="0.25">
      <c r="B7" s="6" t="s">
        <v>39</v>
      </c>
      <c r="C7" s="27">
        <f t="shared" ref="C7:F7" si="0">C8</f>
        <v>0</v>
      </c>
      <c r="D7" s="27">
        <f t="shared" si="0"/>
        <v>0</v>
      </c>
      <c r="E7" s="27">
        <f t="shared" si="0"/>
        <v>0</v>
      </c>
      <c r="F7" s="27">
        <f t="shared" si="0"/>
        <v>1500</v>
      </c>
      <c r="G7" s="89" t="s">
        <v>231</v>
      </c>
      <c r="H7" s="89" t="s">
        <v>231</v>
      </c>
    </row>
    <row r="8" spans="2:8" s="28" customFormat="1" x14ac:dyDescent="0.25">
      <c r="B8" s="6" t="s">
        <v>31</v>
      </c>
      <c r="C8" s="27">
        <f t="shared" ref="C8:F8" si="1">C9</f>
        <v>0</v>
      </c>
      <c r="D8" s="27">
        <f t="shared" si="1"/>
        <v>0</v>
      </c>
      <c r="E8" s="27">
        <f t="shared" si="1"/>
        <v>0</v>
      </c>
      <c r="F8" s="27">
        <f t="shared" si="1"/>
        <v>1500</v>
      </c>
      <c r="G8" s="89" t="s">
        <v>231</v>
      </c>
      <c r="H8" s="89" t="s">
        <v>231</v>
      </c>
    </row>
    <row r="9" spans="2:8" x14ac:dyDescent="0.25">
      <c r="B9" s="23" t="s">
        <v>30</v>
      </c>
      <c r="C9" s="55">
        <v>0</v>
      </c>
      <c r="D9" s="4">
        <v>0</v>
      </c>
      <c r="E9" s="4">
        <v>0</v>
      </c>
      <c r="F9" s="55">
        <v>1500</v>
      </c>
      <c r="G9" s="89" t="s">
        <v>231</v>
      </c>
      <c r="H9" s="89" t="s">
        <v>231</v>
      </c>
    </row>
    <row r="10" spans="2:8" x14ac:dyDescent="0.25">
      <c r="B10" s="23"/>
      <c r="C10" s="55"/>
      <c r="D10" s="4"/>
      <c r="E10" s="5"/>
      <c r="F10" s="55"/>
      <c r="G10" s="89"/>
      <c r="H10" s="89"/>
    </row>
    <row r="11" spans="2:8" s="28" customFormat="1" ht="15.75" customHeight="1" x14ac:dyDescent="0.25">
      <c r="B11" s="6" t="s">
        <v>40</v>
      </c>
      <c r="C11" s="27">
        <f>C12</f>
        <v>0</v>
      </c>
      <c r="D11" s="27">
        <f t="shared" ref="D11:F11" si="2">D12</f>
        <v>0</v>
      </c>
      <c r="E11" s="27">
        <f t="shared" si="2"/>
        <v>0</v>
      </c>
      <c r="F11" s="27">
        <f t="shared" si="2"/>
        <v>1500</v>
      </c>
      <c r="G11" s="89" t="s">
        <v>231</v>
      </c>
      <c r="H11" s="89" t="s">
        <v>231</v>
      </c>
    </row>
    <row r="12" spans="2:8" s="28" customFormat="1" ht="15.75" customHeight="1" x14ac:dyDescent="0.25">
      <c r="B12" s="6" t="s">
        <v>31</v>
      </c>
      <c r="C12" s="27">
        <f>C13</f>
        <v>0</v>
      </c>
      <c r="D12" s="27">
        <f t="shared" ref="D12:F12" si="3">D13</f>
        <v>0</v>
      </c>
      <c r="E12" s="27">
        <f t="shared" si="3"/>
        <v>0</v>
      </c>
      <c r="F12" s="27">
        <f t="shared" si="3"/>
        <v>1500</v>
      </c>
      <c r="G12" s="89" t="s">
        <v>231</v>
      </c>
      <c r="H12" s="89" t="s">
        <v>231</v>
      </c>
    </row>
    <row r="13" spans="2:8" x14ac:dyDescent="0.25">
      <c r="B13" s="23" t="s">
        <v>30</v>
      </c>
      <c r="C13" s="55">
        <v>0</v>
      </c>
      <c r="D13" s="4">
        <v>0</v>
      </c>
      <c r="E13" s="4">
        <v>0</v>
      </c>
      <c r="F13" s="55">
        <v>1500</v>
      </c>
      <c r="G13" s="89" t="s">
        <v>231</v>
      </c>
      <c r="H13" s="89" t="s">
        <v>231</v>
      </c>
    </row>
  </sheetData>
  <mergeCells count="2">
    <mergeCell ref="B3:H3"/>
    <mergeCell ref="C1:G1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CEFA-2ED0-49A2-AC7C-CF0149D86E4E}">
  <sheetPr>
    <pageSetUpPr fitToPage="1"/>
  </sheetPr>
  <dimension ref="B1:I182"/>
  <sheetViews>
    <sheetView workbookViewId="0">
      <selection activeCell="D1" sqref="D1:H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.28515625" customWidth="1"/>
    <col min="5" max="5" width="37.42578125" customWidth="1"/>
    <col min="6" max="7" width="25.28515625" style="184" customWidth="1"/>
    <col min="8" max="8" width="25.28515625" style="108" customWidth="1"/>
    <col min="9" max="9" width="15.7109375" style="108" customWidth="1"/>
  </cols>
  <sheetData>
    <row r="1" spans="2:9" ht="33" customHeight="1" x14ac:dyDescent="0.25">
      <c r="D1" s="219" t="s">
        <v>360</v>
      </c>
      <c r="E1" s="219"/>
      <c r="F1" s="219"/>
      <c r="G1" s="219"/>
      <c r="H1" s="219"/>
    </row>
    <row r="2" spans="2:9" ht="18" x14ac:dyDescent="0.25">
      <c r="B2" s="2"/>
      <c r="C2" s="2"/>
      <c r="D2" s="2"/>
      <c r="E2" s="2"/>
      <c r="F2" s="176"/>
      <c r="G2" s="176"/>
      <c r="H2" s="177"/>
      <c r="I2" s="106"/>
    </row>
    <row r="3" spans="2:9" ht="18" customHeight="1" x14ac:dyDescent="0.25">
      <c r="B3" s="232" t="s">
        <v>12</v>
      </c>
      <c r="C3" s="245"/>
      <c r="D3" s="245"/>
      <c r="E3" s="245"/>
      <c r="F3" s="245"/>
      <c r="G3" s="245"/>
      <c r="H3" s="245"/>
      <c r="I3" s="245"/>
    </row>
    <row r="4" spans="2:9" ht="18" x14ac:dyDescent="0.25">
      <c r="B4" s="2"/>
      <c r="C4" s="2"/>
      <c r="D4" s="2"/>
      <c r="E4" s="2"/>
      <c r="F4" s="176"/>
      <c r="G4" s="176"/>
      <c r="H4" s="177"/>
      <c r="I4" s="106"/>
    </row>
    <row r="5" spans="2:9" ht="15.75" x14ac:dyDescent="0.25">
      <c r="B5" s="246" t="s">
        <v>59</v>
      </c>
      <c r="C5" s="246"/>
      <c r="D5" s="246"/>
      <c r="E5" s="246"/>
      <c r="F5" s="246"/>
      <c r="G5" s="246"/>
      <c r="H5" s="246"/>
      <c r="I5" s="246"/>
    </row>
    <row r="6" spans="2:9" ht="18" x14ac:dyDescent="0.25">
      <c r="B6" s="2"/>
      <c r="C6" s="2"/>
      <c r="D6" s="2"/>
      <c r="E6" s="2"/>
      <c r="F6" s="176"/>
      <c r="G6" s="176"/>
      <c r="H6" s="177"/>
      <c r="I6" s="106"/>
    </row>
    <row r="7" spans="2:9" ht="25.5" x14ac:dyDescent="0.25">
      <c r="B7" s="229" t="s">
        <v>172</v>
      </c>
      <c r="C7" s="230"/>
      <c r="D7" s="230"/>
      <c r="E7" s="231"/>
      <c r="F7" s="107" t="s">
        <v>306</v>
      </c>
      <c r="G7" s="107" t="s">
        <v>307</v>
      </c>
      <c r="H7" s="107" t="s">
        <v>334</v>
      </c>
      <c r="I7" s="107" t="s">
        <v>16</v>
      </c>
    </row>
    <row r="8" spans="2:9" s="21" customFormat="1" ht="15.75" customHeight="1" x14ac:dyDescent="0.2">
      <c r="B8" s="229">
        <v>1</v>
      </c>
      <c r="C8" s="230"/>
      <c r="D8" s="230"/>
      <c r="E8" s="231"/>
      <c r="F8" s="85">
        <v>2</v>
      </c>
      <c r="G8" s="85">
        <v>3</v>
      </c>
      <c r="H8" s="85">
        <v>4</v>
      </c>
      <c r="I8" s="107" t="s">
        <v>42</v>
      </c>
    </row>
    <row r="9" spans="2:9" s="21" customFormat="1" ht="15.75" customHeight="1" x14ac:dyDescent="0.2">
      <c r="B9" s="223" t="s">
        <v>184</v>
      </c>
      <c r="C9" s="224"/>
      <c r="D9" s="224"/>
      <c r="E9" s="225"/>
      <c r="F9" s="113">
        <f>F160+F175</f>
        <v>487760</v>
      </c>
      <c r="G9" s="113">
        <f>G160+G175</f>
        <v>487760</v>
      </c>
      <c r="H9" s="113">
        <f>H160+H175</f>
        <v>488218.16</v>
      </c>
      <c r="I9" s="113">
        <f t="shared" ref="I9:I19" si="0">H9/G9*100</f>
        <v>100.09393144169263</v>
      </c>
    </row>
    <row r="10" spans="2:9" s="21" customFormat="1" ht="15.75" customHeight="1" x14ac:dyDescent="0.2">
      <c r="B10" s="223" t="s">
        <v>185</v>
      </c>
      <c r="C10" s="224"/>
      <c r="D10" s="224"/>
      <c r="E10" s="225"/>
      <c r="F10" s="113">
        <f>F144</f>
        <v>624026</v>
      </c>
      <c r="G10" s="113">
        <f>G144</f>
        <v>624026</v>
      </c>
      <c r="H10" s="113">
        <f>H144</f>
        <v>622430.71</v>
      </c>
      <c r="I10" s="113">
        <f t="shared" si="0"/>
        <v>99.744355203148586</v>
      </c>
    </row>
    <row r="11" spans="2:9" s="21" customFormat="1" ht="15.75" customHeight="1" x14ac:dyDescent="0.2">
      <c r="B11" s="223" t="s">
        <v>300</v>
      </c>
      <c r="C11" s="224"/>
      <c r="D11" s="224"/>
      <c r="E11" s="225"/>
      <c r="F11" s="113">
        <f>F180</f>
        <v>4500000</v>
      </c>
      <c r="G11" s="113">
        <f t="shared" ref="G11:H11" si="1">G180</f>
        <v>4500000</v>
      </c>
      <c r="H11" s="113">
        <f t="shared" si="1"/>
        <v>2578653.42</v>
      </c>
      <c r="I11" s="113">
        <f t="shared" si="0"/>
        <v>57.303409333333335</v>
      </c>
    </row>
    <row r="12" spans="2:9" s="21" customFormat="1" ht="15.75" customHeight="1" x14ac:dyDescent="0.2">
      <c r="B12" s="223" t="s">
        <v>186</v>
      </c>
      <c r="C12" s="224"/>
      <c r="D12" s="224"/>
      <c r="E12" s="225"/>
      <c r="F12" s="113">
        <f>F22</f>
        <v>3861300</v>
      </c>
      <c r="G12" s="113">
        <f>G22</f>
        <v>3861300</v>
      </c>
      <c r="H12" s="113">
        <f>H22</f>
        <v>4107425.6100000003</v>
      </c>
      <c r="I12" s="113">
        <f t="shared" si="0"/>
        <v>106.37416440059049</v>
      </c>
    </row>
    <row r="13" spans="2:9" s="21" customFormat="1" ht="15.75" customHeight="1" x14ac:dyDescent="0.2">
      <c r="B13" s="223" t="s">
        <v>187</v>
      </c>
      <c r="C13" s="224"/>
      <c r="D13" s="224"/>
      <c r="E13" s="225"/>
      <c r="F13" s="113">
        <f>F68</f>
        <v>3362700</v>
      </c>
      <c r="G13" s="113">
        <f>G68</f>
        <v>3362700</v>
      </c>
      <c r="H13" s="113">
        <f>H68</f>
        <v>3261816.4699999997</v>
      </c>
      <c r="I13" s="113">
        <f t="shared" si="0"/>
        <v>96.99992476283937</v>
      </c>
    </row>
    <row r="14" spans="2:9" s="21" customFormat="1" ht="15.75" customHeight="1" x14ac:dyDescent="0.2">
      <c r="B14" s="223" t="s">
        <v>188</v>
      </c>
      <c r="C14" s="224"/>
      <c r="D14" s="224"/>
      <c r="E14" s="225"/>
      <c r="F14" s="113">
        <f>F84</f>
        <v>1578415.2000000002</v>
      </c>
      <c r="G14" s="113">
        <f>G84</f>
        <v>1578415.2000000002</v>
      </c>
      <c r="H14" s="113">
        <f>H84</f>
        <v>1760043.44</v>
      </c>
      <c r="I14" s="113">
        <f t="shared" si="0"/>
        <v>111.50700018600934</v>
      </c>
    </row>
    <row r="15" spans="2:9" s="21" customFormat="1" ht="15.75" customHeight="1" x14ac:dyDescent="0.2">
      <c r="B15" s="223" t="s">
        <v>189</v>
      </c>
      <c r="C15" s="224"/>
      <c r="D15" s="224"/>
      <c r="E15" s="225"/>
      <c r="F15" s="113">
        <f>F97</f>
        <v>31042390</v>
      </c>
      <c r="G15" s="113">
        <f>G97</f>
        <v>31042390</v>
      </c>
      <c r="H15" s="113">
        <f>H97</f>
        <v>21977377.57</v>
      </c>
      <c r="I15" s="113">
        <f t="shared" si="0"/>
        <v>70.797955859713127</v>
      </c>
    </row>
    <row r="16" spans="2:9" s="21" customFormat="1" ht="15.75" customHeight="1" x14ac:dyDescent="0.2">
      <c r="B16" s="223" t="s">
        <v>190</v>
      </c>
      <c r="C16" s="224"/>
      <c r="D16" s="224"/>
      <c r="E16" s="225"/>
      <c r="F16" s="113">
        <f>F110</f>
        <v>3789344.82</v>
      </c>
      <c r="G16" s="113">
        <f>G110</f>
        <v>3789344.82</v>
      </c>
      <c r="H16" s="113">
        <f>H110</f>
        <v>5643964.6299999999</v>
      </c>
      <c r="I16" s="113">
        <f t="shared" si="0"/>
        <v>148.94302044541831</v>
      </c>
    </row>
    <row r="17" spans="2:9" s="21" customFormat="1" ht="15.75" customHeight="1" x14ac:dyDescent="0.2">
      <c r="B17" s="223" t="s">
        <v>319</v>
      </c>
      <c r="C17" s="224"/>
      <c r="D17" s="224"/>
      <c r="E17" s="225"/>
      <c r="F17" s="113">
        <f>F120</f>
        <v>54717.9</v>
      </c>
      <c r="G17" s="113">
        <f>G120</f>
        <v>54717.9</v>
      </c>
      <c r="H17" s="113">
        <f t="shared" ref="H17" si="2">H120</f>
        <v>54873.57</v>
      </c>
      <c r="I17" s="113">
        <f t="shared" si="0"/>
        <v>100.28449556726409</v>
      </c>
    </row>
    <row r="18" spans="2:9" s="21" customFormat="1" ht="15.75" customHeight="1" x14ac:dyDescent="0.2">
      <c r="B18" s="223" t="s">
        <v>191</v>
      </c>
      <c r="C18" s="224"/>
      <c r="D18" s="224"/>
      <c r="E18" s="225"/>
      <c r="F18" s="113">
        <f>F137</f>
        <v>12000</v>
      </c>
      <c r="G18" s="113">
        <f>G137</f>
        <v>12000</v>
      </c>
      <c r="H18" s="113">
        <f>H137</f>
        <v>603.46</v>
      </c>
      <c r="I18" s="113">
        <f t="shared" si="0"/>
        <v>5.0288333333333339</v>
      </c>
    </row>
    <row r="19" spans="2:9" s="21" customFormat="1" ht="15.75" customHeight="1" x14ac:dyDescent="0.2">
      <c r="B19" s="223" t="s">
        <v>192</v>
      </c>
      <c r="C19" s="224"/>
      <c r="D19" s="224"/>
      <c r="E19" s="225"/>
      <c r="F19" s="113">
        <f>SUM(F9:F18)</f>
        <v>49312653.920000002</v>
      </c>
      <c r="G19" s="113">
        <f>SUM(G9:G18)</f>
        <v>49312653.920000002</v>
      </c>
      <c r="H19" s="113">
        <f>SUM(H9:H18)</f>
        <v>40495407.040000007</v>
      </c>
      <c r="I19" s="113">
        <f t="shared" si="0"/>
        <v>82.119707257483583</v>
      </c>
    </row>
    <row r="20" spans="2:9" s="34" customFormat="1" ht="30" customHeight="1" x14ac:dyDescent="0.2">
      <c r="B20" s="233" t="s">
        <v>155</v>
      </c>
      <c r="C20" s="234"/>
      <c r="D20" s="235"/>
      <c r="E20" s="93" t="s">
        <v>163</v>
      </c>
      <c r="F20" s="168">
        <f>F21</f>
        <v>43646150.020000003</v>
      </c>
      <c r="G20" s="168">
        <f>G21</f>
        <v>43646150.020000003</v>
      </c>
      <c r="H20" s="104">
        <f t="shared" ref="H20" si="3">H21</f>
        <v>36751231.18</v>
      </c>
      <c r="I20" s="104">
        <f t="shared" ref="I20:I69" si="4">H20/G20*100</f>
        <v>84.20268720874455</v>
      </c>
    </row>
    <row r="21" spans="2:9" s="34" customFormat="1" ht="30" customHeight="1" x14ac:dyDescent="0.2">
      <c r="B21" s="233" t="s">
        <v>317</v>
      </c>
      <c r="C21" s="234"/>
      <c r="D21" s="235"/>
      <c r="E21" s="93" t="s">
        <v>164</v>
      </c>
      <c r="F21" s="168">
        <f>F22+F68+F84+F97+F110+F137</f>
        <v>43646150.020000003</v>
      </c>
      <c r="G21" s="168">
        <f>G22+G68+G84+G97+G110+G137</f>
        <v>43646150.020000003</v>
      </c>
      <c r="H21" s="168">
        <f>H22+H68+H84+H97+H110+H137</f>
        <v>36751231.18</v>
      </c>
      <c r="I21" s="104">
        <f t="shared" si="4"/>
        <v>84.20268720874455</v>
      </c>
    </row>
    <row r="22" spans="2:9" s="34" customFormat="1" x14ac:dyDescent="0.2">
      <c r="B22" s="94" t="s">
        <v>157</v>
      </c>
      <c r="C22" s="98"/>
      <c r="D22" s="99"/>
      <c r="E22" s="100" t="s">
        <v>167</v>
      </c>
      <c r="F22" s="167">
        <f>F23+F52+F64</f>
        <v>3861300</v>
      </c>
      <c r="G22" s="167">
        <f>G23+G52</f>
        <v>3861300</v>
      </c>
      <c r="H22" s="167">
        <f>H23+H52+H64</f>
        <v>4107425.6100000003</v>
      </c>
      <c r="I22" s="105">
        <f t="shared" si="4"/>
        <v>106.37416440059049</v>
      </c>
    </row>
    <row r="23" spans="2:9" s="34" customFormat="1" x14ac:dyDescent="0.2">
      <c r="B23" s="233">
        <v>3</v>
      </c>
      <c r="C23" s="234"/>
      <c r="D23" s="235"/>
      <c r="E23" s="93" t="s">
        <v>4</v>
      </c>
      <c r="F23" s="168">
        <f>F24+F27+F43+F48+F50</f>
        <v>3468388.16</v>
      </c>
      <c r="G23" s="168">
        <f>G24+G27+G43+G48+G50</f>
        <v>3468388.16</v>
      </c>
      <c r="H23" s="168">
        <f>H24+H27+H43+H48+H50</f>
        <v>3868342.9600000004</v>
      </c>
      <c r="I23" s="104">
        <f t="shared" si="4"/>
        <v>111.53143136090051</v>
      </c>
    </row>
    <row r="24" spans="2:9" x14ac:dyDescent="0.25">
      <c r="B24" s="242">
        <v>31</v>
      </c>
      <c r="C24" s="243"/>
      <c r="D24" s="244"/>
      <c r="E24" s="33" t="s">
        <v>5</v>
      </c>
      <c r="F24" s="179">
        <v>1905857.96</v>
      </c>
      <c r="G24" s="179">
        <v>1905857.96</v>
      </c>
      <c r="H24" s="178">
        <f>H25+H26</f>
        <v>2271435.6</v>
      </c>
      <c r="I24" s="86">
        <f t="shared" si="4"/>
        <v>119.18178834271575</v>
      </c>
    </row>
    <row r="25" spans="2:9" x14ac:dyDescent="0.25">
      <c r="B25" s="95">
        <v>3111</v>
      </c>
      <c r="C25" s="96"/>
      <c r="D25" s="97"/>
      <c r="E25" s="33" t="s">
        <v>27</v>
      </c>
      <c r="F25" s="178"/>
      <c r="G25" s="178"/>
      <c r="H25" s="86">
        <v>1974172.87</v>
      </c>
      <c r="I25" s="86"/>
    </row>
    <row r="26" spans="2:9" ht="15" customHeight="1" x14ac:dyDescent="0.25">
      <c r="B26" s="95">
        <v>3132</v>
      </c>
      <c r="C26" s="96"/>
      <c r="D26" s="97"/>
      <c r="E26" s="33" t="s">
        <v>179</v>
      </c>
      <c r="F26" s="178"/>
      <c r="G26" s="178"/>
      <c r="H26" s="86">
        <v>297262.73</v>
      </c>
      <c r="I26" s="86"/>
    </row>
    <row r="27" spans="2:9" x14ac:dyDescent="0.25">
      <c r="B27" s="242">
        <v>32</v>
      </c>
      <c r="C27" s="243"/>
      <c r="D27" s="244"/>
      <c r="E27" s="33" t="s">
        <v>14</v>
      </c>
      <c r="F27" s="179">
        <v>1468910.45</v>
      </c>
      <c r="G27" s="179">
        <v>1468910.45</v>
      </c>
      <c r="H27" s="178">
        <f>SUM(H28:H42)</f>
        <v>1504885.0000000005</v>
      </c>
      <c r="I27" s="86">
        <f t="shared" si="4"/>
        <v>102.44906352187778</v>
      </c>
    </row>
    <row r="28" spans="2:9" x14ac:dyDescent="0.25">
      <c r="B28" s="95">
        <v>3221</v>
      </c>
      <c r="C28" s="96"/>
      <c r="D28" s="97"/>
      <c r="E28" s="33" t="s">
        <v>88</v>
      </c>
      <c r="F28" s="178"/>
      <c r="G28" s="178"/>
      <c r="H28" s="86">
        <v>279629.14</v>
      </c>
      <c r="I28" s="86"/>
    </row>
    <row r="29" spans="2:9" x14ac:dyDescent="0.25">
      <c r="B29" s="95">
        <v>3223</v>
      </c>
      <c r="C29" s="96"/>
      <c r="D29" s="97"/>
      <c r="E29" s="33" t="s">
        <v>90</v>
      </c>
      <c r="F29" s="178"/>
      <c r="G29" s="178"/>
      <c r="H29" s="86">
        <v>4933.8500000000004</v>
      </c>
      <c r="I29" s="86"/>
    </row>
    <row r="30" spans="2:9" ht="25.5" x14ac:dyDescent="0.25">
      <c r="B30" s="95">
        <v>3224</v>
      </c>
      <c r="C30" s="96"/>
      <c r="D30" s="97"/>
      <c r="E30" s="33" t="s">
        <v>91</v>
      </c>
      <c r="F30" s="178"/>
      <c r="G30" s="178"/>
      <c r="H30" s="86">
        <v>112235.1</v>
      </c>
      <c r="I30" s="86"/>
    </row>
    <row r="31" spans="2:9" x14ac:dyDescent="0.25">
      <c r="B31" s="95">
        <v>3225</v>
      </c>
      <c r="C31" s="96"/>
      <c r="D31" s="97"/>
      <c r="E31" s="33" t="s">
        <v>92</v>
      </c>
      <c r="F31" s="178"/>
      <c r="G31" s="178"/>
      <c r="H31" s="86">
        <v>40618.160000000003</v>
      </c>
      <c r="I31" s="86"/>
    </row>
    <row r="32" spans="2:9" x14ac:dyDescent="0.25">
      <c r="B32" s="95">
        <v>3227</v>
      </c>
      <c r="C32" s="96"/>
      <c r="D32" s="97"/>
      <c r="E32" s="33" t="s">
        <v>180</v>
      </c>
      <c r="F32" s="178"/>
      <c r="G32" s="178"/>
      <c r="H32" s="86">
        <v>6020.8</v>
      </c>
      <c r="I32" s="86"/>
    </row>
    <row r="33" spans="2:9" x14ac:dyDescent="0.25">
      <c r="B33" s="95">
        <v>3231</v>
      </c>
      <c r="C33" s="96"/>
      <c r="D33" s="97"/>
      <c r="E33" s="33" t="s">
        <v>95</v>
      </c>
      <c r="F33" s="178"/>
      <c r="G33" s="178"/>
      <c r="H33" s="86">
        <v>116437.11</v>
      </c>
      <c r="I33" s="86"/>
    </row>
    <row r="34" spans="2:9" x14ac:dyDescent="0.25">
      <c r="B34" s="95">
        <v>3232</v>
      </c>
      <c r="C34" s="96"/>
      <c r="D34" s="97"/>
      <c r="E34" s="33" t="s">
        <v>96</v>
      </c>
      <c r="F34" s="178"/>
      <c r="G34" s="178"/>
      <c r="H34" s="86">
        <v>183019.2</v>
      </c>
      <c r="I34" s="86"/>
    </row>
    <row r="35" spans="2:9" x14ac:dyDescent="0.25">
      <c r="B35" s="95">
        <v>3233</v>
      </c>
      <c r="C35" s="96"/>
      <c r="D35" s="97"/>
      <c r="E35" s="33" t="s">
        <v>97</v>
      </c>
      <c r="F35" s="178"/>
      <c r="G35" s="178"/>
      <c r="H35" s="86">
        <v>18843.53</v>
      </c>
      <c r="I35" s="86"/>
    </row>
    <row r="36" spans="2:9" x14ac:dyDescent="0.25">
      <c r="B36" s="95">
        <v>3234</v>
      </c>
      <c r="C36" s="96"/>
      <c r="D36" s="97"/>
      <c r="E36" s="33" t="s">
        <v>98</v>
      </c>
      <c r="F36" s="178"/>
      <c r="G36" s="178"/>
      <c r="H36" s="86">
        <v>420245.34</v>
      </c>
      <c r="I36" s="86"/>
    </row>
    <row r="37" spans="2:9" x14ac:dyDescent="0.25">
      <c r="B37" s="95">
        <v>3235</v>
      </c>
      <c r="C37" s="96"/>
      <c r="D37" s="97"/>
      <c r="E37" s="33" t="s">
        <v>99</v>
      </c>
      <c r="F37" s="178"/>
      <c r="G37" s="178"/>
      <c r="H37" s="86">
        <v>41268.959999999999</v>
      </c>
      <c r="I37" s="86"/>
    </row>
    <row r="38" spans="2:9" x14ac:dyDescent="0.25">
      <c r="B38" s="95">
        <v>3236</v>
      </c>
      <c r="C38" s="96"/>
      <c r="D38" s="97"/>
      <c r="E38" s="33" t="s">
        <v>100</v>
      </c>
      <c r="F38" s="178"/>
      <c r="G38" s="178"/>
      <c r="H38" s="86">
        <v>159621.34</v>
      </c>
      <c r="I38" s="86"/>
    </row>
    <row r="39" spans="2:9" x14ac:dyDescent="0.25">
      <c r="B39" s="95">
        <v>3237</v>
      </c>
      <c r="C39" s="96"/>
      <c r="D39" s="97"/>
      <c r="E39" s="33" t="s">
        <v>101</v>
      </c>
      <c r="F39" s="178"/>
      <c r="G39" s="178"/>
      <c r="H39" s="86">
        <v>76161.83</v>
      </c>
      <c r="I39" s="86"/>
    </row>
    <row r="40" spans="2:9" x14ac:dyDescent="0.25">
      <c r="B40" s="95">
        <v>3238</v>
      </c>
      <c r="C40" s="96"/>
      <c r="D40" s="97"/>
      <c r="E40" s="33" t="s">
        <v>102</v>
      </c>
      <c r="F40" s="178"/>
      <c r="G40" s="178"/>
      <c r="H40" s="86">
        <v>26801.05</v>
      </c>
      <c r="I40" s="86"/>
    </row>
    <row r="41" spans="2:9" x14ac:dyDescent="0.25">
      <c r="B41" s="95">
        <v>3239</v>
      </c>
      <c r="C41" s="96"/>
      <c r="D41" s="97"/>
      <c r="E41" s="33" t="s">
        <v>103</v>
      </c>
      <c r="F41" s="178"/>
      <c r="G41" s="178"/>
      <c r="H41" s="86">
        <v>14509.31</v>
      </c>
      <c r="I41" s="86"/>
    </row>
    <row r="42" spans="2:9" ht="25.5" x14ac:dyDescent="0.25">
      <c r="B42" s="95">
        <v>3241</v>
      </c>
      <c r="C42" s="96"/>
      <c r="D42" s="97"/>
      <c r="E42" s="33" t="s">
        <v>181</v>
      </c>
      <c r="F42" s="178"/>
      <c r="G42" s="178"/>
      <c r="H42" s="86">
        <v>4540.28</v>
      </c>
      <c r="I42" s="86"/>
    </row>
    <row r="43" spans="2:9" x14ac:dyDescent="0.25">
      <c r="B43" s="242">
        <v>34</v>
      </c>
      <c r="C43" s="243"/>
      <c r="D43" s="244"/>
      <c r="E43" s="7" t="s">
        <v>111</v>
      </c>
      <c r="F43" s="178">
        <v>85550</v>
      </c>
      <c r="G43" s="178">
        <v>85550</v>
      </c>
      <c r="H43" s="178">
        <f>SUM(H44:H47)</f>
        <v>85145.94</v>
      </c>
      <c r="I43" s="86">
        <f t="shared" si="4"/>
        <v>99.52769140853303</v>
      </c>
    </row>
    <row r="44" spans="2:9" x14ac:dyDescent="0.25">
      <c r="B44" s="95">
        <v>3431</v>
      </c>
      <c r="C44" s="96"/>
      <c r="D44" s="97"/>
      <c r="E44" s="109" t="s">
        <v>115</v>
      </c>
      <c r="F44" s="178"/>
      <c r="G44" s="178"/>
      <c r="H44" s="180">
        <v>19343.349999999999</v>
      </c>
      <c r="I44" s="86"/>
    </row>
    <row r="45" spans="2:9" ht="25.5" x14ac:dyDescent="0.25">
      <c r="B45" s="95">
        <v>3432</v>
      </c>
      <c r="C45" s="96"/>
      <c r="D45" s="97"/>
      <c r="E45" s="110" t="s">
        <v>116</v>
      </c>
      <c r="F45" s="178"/>
      <c r="G45" s="178"/>
      <c r="H45" s="180">
        <v>68.900000000000006</v>
      </c>
      <c r="I45" s="86"/>
    </row>
    <row r="46" spans="2:9" x14ac:dyDescent="0.25">
      <c r="B46" s="95">
        <v>3433</v>
      </c>
      <c r="C46" s="96"/>
      <c r="D46" s="97"/>
      <c r="E46" s="109" t="s">
        <v>117</v>
      </c>
      <c r="F46" s="178"/>
      <c r="G46" s="178"/>
      <c r="H46" s="180">
        <v>38384.36</v>
      </c>
      <c r="I46" s="86"/>
    </row>
    <row r="47" spans="2:9" x14ac:dyDescent="0.25">
      <c r="B47" s="95">
        <v>3434</v>
      </c>
      <c r="C47" s="96"/>
      <c r="D47" s="97"/>
      <c r="E47" s="109" t="s">
        <v>118</v>
      </c>
      <c r="F47" s="178"/>
      <c r="G47" s="178"/>
      <c r="H47" s="180">
        <v>27349.33</v>
      </c>
      <c r="I47" s="86"/>
    </row>
    <row r="48" spans="2:9" ht="25.5" x14ac:dyDescent="0.25">
      <c r="B48" s="95">
        <v>36</v>
      </c>
      <c r="C48" s="96"/>
      <c r="D48" s="97"/>
      <c r="E48" s="110" t="s">
        <v>296</v>
      </c>
      <c r="F48" s="181">
        <v>1069.75</v>
      </c>
      <c r="G48" s="181">
        <v>1069.75</v>
      </c>
      <c r="H48" s="180">
        <f>H49</f>
        <v>369.75</v>
      </c>
      <c r="I48" s="86">
        <f t="shared" si="4"/>
        <v>34.564150502453842</v>
      </c>
    </row>
    <row r="49" spans="2:9" ht="25.5" x14ac:dyDescent="0.25">
      <c r="B49" s="95">
        <v>3694</v>
      </c>
      <c r="C49" s="96"/>
      <c r="D49" s="97"/>
      <c r="E49" s="110" t="s">
        <v>301</v>
      </c>
      <c r="F49" s="181"/>
      <c r="G49" s="181"/>
      <c r="H49" s="180">
        <v>369.75</v>
      </c>
      <c r="I49" s="86"/>
    </row>
    <row r="50" spans="2:9" x14ac:dyDescent="0.25">
      <c r="B50" s="95">
        <v>38</v>
      </c>
      <c r="C50" s="96"/>
      <c r="D50" s="97"/>
      <c r="E50" s="110" t="s">
        <v>154</v>
      </c>
      <c r="F50" s="181">
        <v>7000</v>
      </c>
      <c r="G50" s="181">
        <v>7000</v>
      </c>
      <c r="H50" s="180">
        <f>H51</f>
        <v>6506.67</v>
      </c>
      <c r="I50" s="86">
        <f t="shared" si="4"/>
        <v>92.95242857142857</v>
      </c>
    </row>
    <row r="51" spans="2:9" x14ac:dyDescent="0.25">
      <c r="B51" s="95">
        <v>3811</v>
      </c>
      <c r="C51" s="96"/>
      <c r="D51" s="97"/>
      <c r="E51" s="110" t="s">
        <v>120</v>
      </c>
      <c r="F51" s="181"/>
      <c r="G51" s="181"/>
      <c r="H51" s="180">
        <v>6506.67</v>
      </c>
      <c r="I51" s="86"/>
    </row>
    <row r="52" spans="2:9" ht="25.5" x14ac:dyDescent="0.25">
      <c r="B52" s="233">
        <v>4</v>
      </c>
      <c r="C52" s="234"/>
      <c r="D52" s="235"/>
      <c r="E52" s="93" t="s">
        <v>6</v>
      </c>
      <c r="F52" s="182">
        <f>F53+F55+F62</f>
        <v>392911.84</v>
      </c>
      <c r="G52" s="182">
        <f>G53+G55+G62</f>
        <v>392911.84</v>
      </c>
      <c r="H52" s="182">
        <f>H53+H55+H62</f>
        <v>237582.65</v>
      </c>
      <c r="I52" s="87">
        <f t="shared" si="4"/>
        <v>60.467164847972001</v>
      </c>
    </row>
    <row r="53" spans="2:9" ht="25.5" x14ac:dyDescent="0.25">
      <c r="B53" s="236">
        <v>41</v>
      </c>
      <c r="C53" s="237"/>
      <c r="D53" s="238"/>
      <c r="E53" s="16" t="s">
        <v>7</v>
      </c>
      <c r="F53" s="178">
        <v>33000</v>
      </c>
      <c r="G53" s="178">
        <v>33000</v>
      </c>
      <c r="H53" s="178">
        <f t="shared" ref="H53" si="5">H54</f>
        <v>14955.27</v>
      </c>
      <c r="I53" s="86">
        <f t="shared" si="4"/>
        <v>45.319000000000003</v>
      </c>
    </row>
    <row r="54" spans="2:9" x14ac:dyDescent="0.25">
      <c r="B54" s="190">
        <v>4123</v>
      </c>
      <c r="C54" s="191"/>
      <c r="D54" s="192"/>
      <c r="E54" s="170" t="s">
        <v>122</v>
      </c>
      <c r="F54" s="179"/>
      <c r="G54" s="179"/>
      <c r="H54" s="86">
        <v>14955.27</v>
      </c>
      <c r="I54" s="86"/>
    </row>
    <row r="55" spans="2:9" ht="25.5" x14ac:dyDescent="0.25">
      <c r="B55" s="239">
        <v>42</v>
      </c>
      <c r="C55" s="240"/>
      <c r="D55" s="241"/>
      <c r="E55" s="33" t="s">
        <v>123</v>
      </c>
      <c r="F55" s="178">
        <v>270154.14</v>
      </c>
      <c r="G55" s="178">
        <v>270154.14</v>
      </c>
      <c r="H55" s="178">
        <f>SUM(H56:H61)</f>
        <v>222131.38</v>
      </c>
      <c r="I55" s="86">
        <f t="shared" si="4"/>
        <v>82.223940747308177</v>
      </c>
    </row>
    <row r="56" spans="2:9" x14ac:dyDescent="0.25">
      <c r="B56" s="95">
        <v>4212</v>
      </c>
      <c r="C56" s="96"/>
      <c r="D56" s="97"/>
      <c r="E56" s="33" t="s">
        <v>125</v>
      </c>
      <c r="F56" s="178"/>
      <c r="G56" s="178"/>
      <c r="H56" s="180">
        <v>29574</v>
      </c>
      <c r="I56" s="86"/>
    </row>
    <row r="57" spans="2:9" x14ac:dyDescent="0.25">
      <c r="B57" s="95">
        <v>4221</v>
      </c>
      <c r="C57" s="96"/>
      <c r="D57" s="97"/>
      <c r="E57" s="33" t="s">
        <v>127</v>
      </c>
      <c r="F57" s="178"/>
      <c r="G57" s="178"/>
      <c r="H57" s="180">
        <v>46593.57</v>
      </c>
      <c r="I57" s="86"/>
    </row>
    <row r="58" spans="2:9" x14ac:dyDescent="0.25">
      <c r="B58" s="95">
        <v>4222</v>
      </c>
      <c r="C58" s="96"/>
      <c r="D58" s="97"/>
      <c r="E58" s="33" t="s">
        <v>128</v>
      </c>
      <c r="F58" s="178"/>
      <c r="G58" s="178"/>
      <c r="H58" s="180">
        <v>7991.83</v>
      </c>
      <c r="I58" s="86"/>
    </row>
    <row r="59" spans="2:9" x14ac:dyDescent="0.25">
      <c r="B59" s="95">
        <v>4223</v>
      </c>
      <c r="C59" s="96"/>
      <c r="D59" s="97"/>
      <c r="E59" s="33" t="s">
        <v>182</v>
      </c>
      <c r="F59" s="178"/>
      <c r="G59" s="178"/>
      <c r="H59" s="180">
        <v>1468.66</v>
      </c>
      <c r="I59" s="86"/>
    </row>
    <row r="60" spans="2:9" x14ac:dyDescent="0.25">
      <c r="B60" s="95">
        <v>4224</v>
      </c>
      <c r="C60" s="96"/>
      <c r="D60" s="97"/>
      <c r="E60" s="33" t="s">
        <v>130</v>
      </c>
      <c r="F60" s="178"/>
      <c r="G60" s="178"/>
      <c r="H60" s="180">
        <v>107072.5</v>
      </c>
      <c r="I60" s="86"/>
    </row>
    <row r="61" spans="2:9" ht="15" customHeight="1" x14ac:dyDescent="0.25">
      <c r="B61" s="95">
        <v>4227</v>
      </c>
      <c r="C61" s="96"/>
      <c r="D61" s="97"/>
      <c r="E61" s="33" t="s">
        <v>131</v>
      </c>
      <c r="F61" s="178"/>
      <c r="G61" s="178"/>
      <c r="H61" s="180">
        <v>29430.82</v>
      </c>
      <c r="I61" s="86"/>
    </row>
    <row r="62" spans="2:9" ht="25.5" x14ac:dyDescent="0.25">
      <c r="B62" s="95">
        <v>45</v>
      </c>
      <c r="C62" s="96"/>
      <c r="D62" s="97"/>
      <c r="E62" s="10" t="s">
        <v>134</v>
      </c>
      <c r="F62" s="178">
        <v>89757.7</v>
      </c>
      <c r="G62" s="178">
        <v>89757.7</v>
      </c>
      <c r="H62" s="178">
        <f t="shared" ref="H62" si="6">H63</f>
        <v>496</v>
      </c>
      <c r="I62" s="86">
        <f t="shared" si="4"/>
        <v>0.55259882996110643</v>
      </c>
    </row>
    <row r="63" spans="2:9" x14ac:dyDescent="0.25">
      <c r="B63" s="95">
        <v>4511</v>
      </c>
      <c r="C63" s="96"/>
      <c r="D63" s="171"/>
      <c r="E63" s="175" t="s">
        <v>178</v>
      </c>
      <c r="F63" s="178"/>
      <c r="G63" s="178"/>
      <c r="H63" s="180">
        <v>496</v>
      </c>
      <c r="I63" s="86"/>
    </row>
    <row r="64" spans="2:9" ht="25.5" x14ac:dyDescent="0.25">
      <c r="B64" s="186">
        <v>5</v>
      </c>
      <c r="C64" s="96"/>
      <c r="D64" s="171"/>
      <c r="E64" s="197" t="s">
        <v>11</v>
      </c>
      <c r="F64" s="168">
        <f>F65</f>
        <v>0</v>
      </c>
      <c r="G64" s="168">
        <v>0</v>
      </c>
      <c r="H64" s="198">
        <f>H65</f>
        <v>1500</v>
      </c>
      <c r="I64" s="89" t="s">
        <v>231</v>
      </c>
    </row>
    <row r="65" spans="2:9" x14ac:dyDescent="0.25">
      <c r="B65" s="95">
        <v>51</v>
      </c>
      <c r="C65" s="96"/>
      <c r="D65" s="171"/>
      <c r="E65" s="54" t="s">
        <v>332</v>
      </c>
      <c r="F65" s="178">
        <v>0</v>
      </c>
      <c r="G65" s="178">
        <v>0</v>
      </c>
      <c r="H65" s="180">
        <f>H66</f>
        <v>1500</v>
      </c>
      <c r="I65" s="90" t="s">
        <v>231</v>
      </c>
    </row>
    <row r="66" spans="2:9" x14ac:dyDescent="0.25">
      <c r="B66" s="95">
        <v>518</v>
      </c>
      <c r="C66" s="96"/>
      <c r="D66" s="171"/>
      <c r="E66" s="54" t="s">
        <v>333</v>
      </c>
      <c r="F66" s="178"/>
      <c r="G66" s="178"/>
      <c r="H66" s="180">
        <f>H67</f>
        <v>1500</v>
      </c>
      <c r="I66" s="86"/>
    </row>
    <row r="67" spans="2:9" x14ac:dyDescent="0.25">
      <c r="B67" s="95">
        <v>5183</v>
      </c>
      <c r="C67" s="96"/>
      <c r="D67" s="171"/>
      <c r="E67" s="54" t="s">
        <v>333</v>
      </c>
      <c r="F67" s="178"/>
      <c r="G67" s="178"/>
      <c r="H67" s="180">
        <v>1500</v>
      </c>
      <c r="I67" s="86"/>
    </row>
    <row r="68" spans="2:9" x14ac:dyDescent="0.25">
      <c r="B68" s="94" t="s">
        <v>158</v>
      </c>
      <c r="C68" s="98"/>
      <c r="D68" s="172"/>
      <c r="E68" s="100" t="s">
        <v>168</v>
      </c>
      <c r="F68" s="167">
        <f>F69</f>
        <v>3362700</v>
      </c>
      <c r="G68" s="167">
        <f>G69</f>
        <v>3362700</v>
      </c>
      <c r="H68" s="183">
        <f t="shared" ref="H68" si="7">H69</f>
        <v>3261816.4699999997</v>
      </c>
      <c r="I68" s="105">
        <f>H68/G68*100</f>
        <v>96.99992476283937</v>
      </c>
    </row>
    <row r="69" spans="2:9" x14ac:dyDescent="0.25">
      <c r="B69" s="233">
        <v>3</v>
      </c>
      <c r="C69" s="234"/>
      <c r="D69" s="235"/>
      <c r="E69" s="93" t="s">
        <v>4</v>
      </c>
      <c r="F69" s="168">
        <f>F70+F73</f>
        <v>3362700</v>
      </c>
      <c r="G69" s="168">
        <f>G70+G73</f>
        <v>3362700</v>
      </c>
      <c r="H69" s="168">
        <f>H70+H73</f>
        <v>3261816.4699999997</v>
      </c>
      <c r="I69" s="86">
        <f t="shared" si="4"/>
        <v>96.99992476283937</v>
      </c>
    </row>
    <row r="70" spans="2:9" x14ac:dyDescent="0.25">
      <c r="B70" s="242">
        <v>31</v>
      </c>
      <c r="C70" s="243"/>
      <c r="D70" s="244"/>
      <c r="E70" s="33" t="s">
        <v>5</v>
      </c>
      <c r="F70" s="178">
        <v>2690830</v>
      </c>
      <c r="G70" s="178">
        <v>2690830</v>
      </c>
      <c r="H70" s="178">
        <f>H71+H72</f>
        <v>2568520.1799999997</v>
      </c>
      <c r="I70" s="86">
        <f t="shared" ref="I70:I112" si="8">H70/G70*100</f>
        <v>95.45456903631964</v>
      </c>
    </row>
    <row r="71" spans="2:9" x14ac:dyDescent="0.25">
      <c r="B71" s="95">
        <v>3111</v>
      </c>
      <c r="C71" s="96"/>
      <c r="D71" s="97"/>
      <c r="E71" s="33" t="s">
        <v>27</v>
      </c>
      <c r="F71" s="178"/>
      <c r="G71" s="178"/>
      <c r="H71" s="86">
        <v>2272563.46</v>
      </c>
      <c r="I71" s="86"/>
    </row>
    <row r="72" spans="2:9" ht="15" customHeight="1" x14ac:dyDescent="0.25">
      <c r="B72" s="95">
        <v>3132</v>
      </c>
      <c r="C72" s="96"/>
      <c r="D72" s="97"/>
      <c r="E72" s="33" t="s">
        <v>179</v>
      </c>
      <c r="F72" s="178"/>
      <c r="G72" s="178"/>
      <c r="H72" s="86">
        <v>295956.71999999997</v>
      </c>
      <c r="I72" s="86"/>
    </row>
    <row r="73" spans="2:9" x14ac:dyDescent="0.25">
      <c r="B73" s="242">
        <v>32</v>
      </c>
      <c r="C73" s="243"/>
      <c r="D73" s="244"/>
      <c r="E73" s="33" t="s">
        <v>14</v>
      </c>
      <c r="F73" s="178">
        <v>671870</v>
      </c>
      <c r="G73" s="178">
        <v>671870</v>
      </c>
      <c r="H73" s="178">
        <f>SUM(H74:H83)</f>
        <v>693296.29</v>
      </c>
      <c r="I73" s="86">
        <f t="shared" si="8"/>
        <v>103.18905294178936</v>
      </c>
    </row>
    <row r="74" spans="2:9" x14ac:dyDescent="0.25">
      <c r="B74" s="95">
        <v>3211</v>
      </c>
      <c r="C74" s="96"/>
      <c r="D74" s="97"/>
      <c r="E74" s="33" t="s">
        <v>29</v>
      </c>
      <c r="F74" s="178"/>
      <c r="G74" s="178"/>
      <c r="H74" s="86">
        <v>30898.28</v>
      </c>
      <c r="I74" s="86"/>
    </row>
    <row r="75" spans="2:9" ht="25.5" x14ac:dyDescent="0.25">
      <c r="B75" s="95">
        <v>3212</v>
      </c>
      <c r="C75" s="96"/>
      <c r="D75" s="97"/>
      <c r="E75" s="33" t="s">
        <v>85</v>
      </c>
      <c r="F75" s="178"/>
      <c r="G75" s="178"/>
      <c r="H75" s="86">
        <v>487611.92</v>
      </c>
      <c r="I75" s="86"/>
    </row>
    <row r="76" spans="2:9" x14ac:dyDescent="0.25">
      <c r="B76" s="95">
        <v>3213</v>
      </c>
      <c r="C76" s="96"/>
      <c r="D76" s="97"/>
      <c r="E76" s="33" t="s">
        <v>86</v>
      </c>
      <c r="F76" s="178"/>
      <c r="G76" s="178"/>
      <c r="H76" s="86">
        <v>70479.78</v>
      </c>
      <c r="I76" s="86"/>
    </row>
    <row r="77" spans="2:9" x14ac:dyDescent="0.25">
      <c r="B77" s="95">
        <v>3214</v>
      </c>
      <c r="C77" s="96"/>
      <c r="D77" s="97"/>
      <c r="E77" s="33" t="s">
        <v>150</v>
      </c>
      <c r="F77" s="178"/>
      <c r="G77" s="178"/>
      <c r="H77" s="86">
        <v>2635.8</v>
      </c>
      <c r="I77" s="86"/>
    </row>
    <row r="78" spans="2:9" ht="25.5" x14ac:dyDescent="0.25">
      <c r="B78" s="95">
        <v>3291</v>
      </c>
      <c r="C78" s="96"/>
      <c r="D78" s="97"/>
      <c r="E78" s="33" t="s">
        <v>183</v>
      </c>
      <c r="F78" s="178"/>
      <c r="G78" s="178"/>
      <c r="H78" s="86">
        <v>11410.69</v>
      </c>
      <c r="I78" s="86"/>
    </row>
    <row r="79" spans="2:9" x14ac:dyDescent="0.25">
      <c r="B79" s="95">
        <v>3292</v>
      </c>
      <c r="C79" s="96"/>
      <c r="D79" s="97"/>
      <c r="E79" s="33" t="s">
        <v>106</v>
      </c>
      <c r="F79" s="178"/>
      <c r="G79" s="178"/>
      <c r="H79" s="86">
        <v>24014.43</v>
      </c>
      <c r="I79" s="86"/>
    </row>
    <row r="80" spans="2:9" x14ac:dyDescent="0.25">
      <c r="B80" s="95">
        <v>3293</v>
      </c>
      <c r="C80" s="96"/>
      <c r="D80" s="97"/>
      <c r="E80" s="33" t="s">
        <v>107</v>
      </c>
      <c r="F80" s="178"/>
      <c r="G80" s="178"/>
      <c r="H80" s="86">
        <v>3728.68</v>
      </c>
      <c r="I80" s="86"/>
    </row>
    <row r="81" spans="2:9" x14ac:dyDescent="0.25">
      <c r="B81" s="95">
        <v>3294</v>
      </c>
      <c r="C81" s="96"/>
      <c r="D81" s="97"/>
      <c r="E81" s="33" t="s">
        <v>108</v>
      </c>
      <c r="F81" s="178"/>
      <c r="G81" s="178"/>
      <c r="H81" s="86">
        <v>7160.2</v>
      </c>
      <c r="I81" s="86"/>
    </row>
    <row r="82" spans="2:9" x14ac:dyDescent="0.25">
      <c r="B82" s="95">
        <v>3295</v>
      </c>
      <c r="C82" s="96"/>
      <c r="D82" s="97"/>
      <c r="E82" s="33" t="s">
        <v>109</v>
      </c>
      <c r="F82" s="178"/>
      <c r="G82" s="178"/>
      <c r="H82" s="86">
        <v>16233.18</v>
      </c>
      <c r="I82" s="86"/>
    </row>
    <row r="83" spans="2:9" x14ac:dyDescent="0.25">
      <c r="B83" s="95">
        <v>3299</v>
      </c>
      <c r="C83" s="96"/>
      <c r="D83" s="97"/>
      <c r="E83" s="33" t="s">
        <v>104</v>
      </c>
      <c r="F83" s="178"/>
      <c r="G83" s="178"/>
      <c r="H83" s="86">
        <v>39123.33</v>
      </c>
      <c r="I83" s="86"/>
    </row>
    <row r="84" spans="2:9" x14ac:dyDescent="0.25">
      <c r="B84" s="94" t="s">
        <v>159</v>
      </c>
      <c r="C84" s="98"/>
      <c r="D84" s="99"/>
      <c r="E84" s="100" t="s">
        <v>169</v>
      </c>
      <c r="F84" s="167">
        <f>F85+F92</f>
        <v>1578415.2000000002</v>
      </c>
      <c r="G84" s="167">
        <f>G85+G92</f>
        <v>1578415.2000000002</v>
      </c>
      <c r="H84" s="167">
        <f>H85+H92</f>
        <v>1760043.44</v>
      </c>
      <c r="I84" s="105">
        <f t="shared" si="8"/>
        <v>111.50700018600934</v>
      </c>
    </row>
    <row r="85" spans="2:9" x14ac:dyDescent="0.25">
      <c r="B85" s="233">
        <v>3</v>
      </c>
      <c r="C85" s="234"/>
      <c r="D85" s="235"/>
      <c r="E85" s="93" t="s">
        <v>4</v>
      </c>
      <c r="F85" s="182">
        <f>F86+F90</f>
        <v>925395.31</v>
      </c>
      <c r="G85" s="182">
        <f>G86+G90</f>
        <v>925395.31</v>
      </c>
      <c r="H85" s="182">
        <f>H86+H90</f>
        <v>1107023.55</v>
      </c>
      <c r="I85" s="87">
        <f t="shared" si="8"/>
        <v>119.62709752656949</v>
      </c>
    </row>
    <row r="86" spans="2:9" x14ac:dyDescent="0.25">
      <c r="B86" s="242">
        <v>32</v>
      </c>
      <c r="C86" s="243"/>
      <c r="D86" s="244"/>
      <c r="E86" s="33" t="s">
        <v>14</v>
      </c>
      <c r="F86" s="178">
        <v>714514</v>
      </c>
      <c r="G86" s="178">
        <v>714514</v>
      </c>
      <c r="H86" s="178">
        <f>H87+H88+H89</f>
        <v>896142.24</v>
      </c>
      <c r="I86" s="86">
        <f t="shared" si="8"/>
        <v>125.41982942251657</v>
      </c>
    </row>
    <row r="87" spans="2:9" x14ac:dyDescent="0.25">
      <c r="B87" s="95">
        <v>3223</v>
      </c>
      <c r="C87" s="96"/>
      <c r="D87" s="97"/>
      <c r="E87" s="33" t="s">
        <v>90</v>
      </c>
      <c r="F87" s="178"/>
      <c r="G87" s="178"/>
      <c r="H87" s="86">
        <v>201645.24</v>
      </c>
      <c r="I87" s="86"/>
    </row>
    <row r="88" spans="2:9" x14ac:dyDescent="0.25">
      <c r="B88" s="95">
        <v>3225</v>
      </c>
      <c r="C88" s="96"/>
      <c r="D88" s="97"/>
      <c r="E88" s="199" t="s">
        <v>335</v>
      </c>
      <c r="F88" s="178"/>
      <c r="G88" s="178"/>
      <c r="H88" s="86">
        <v>602</v>
      </c>
      <c r="I88" s="86"/>
    </row>
    <row r="89" spans="2:9" ht="25.5" x14ac:dyDescent="0.25">
      <c r="B89" s="95">
        <v>3251</v>
      </c>
      <c r="C89" s="96"/>
      <c r="D89" s="97"/>
      <c r="E89" s="202" t="s">
        <v>355</v>
      </c>
      <c r="F89" s="178"/>
      <c r="G89" s="178"/>
      <c r="H89" s="86">
        <v>693895</v>
      </c>
      <c r="I89" s="86"/>
    </row>
    <row r="90" spans="2:9" ht="25.5" x14ac:dyDescent="0.25">
      <c r="B90" s="242">
        <v>36</v>
      </c>
      <c r="C90" s="243"/>
      <c r="D90" s="244"/>
      <c r="E90" s="33" t="s">
        <v>296</v>
      </c>
      <c r="F90" s="178">
        <f>F91</f>
        <v>210881.31</v>
      </c>
      <c r="G90" s="178">
        <f>G91</f>
        <v>210881.31</v>
      </c>
      <c r="H90" s="178">
        <f t="shared" ref="H90" si="9">H91</f>
        <v>210881.31</v>
      </c>
      <c r="I90" s="86">
        <f t="shared" si="8"/>
        <v>100</v>
      </c>
    </row>
    <row r="91" spans="2:9" ht="25.5" x14ac:dyDescent="0.25">
      <c r="B91" s="95">
        <v>3694</v>
      </c>
      <c r="C91" s="96"/>
      <c r="D91" s="97"/>
      <c r="E91" s="110" t="s">
        <v>301</v>
      </c>
      <c r="F91" s="178">
        <v>210881.31</v>
      </c>
      <c r="G91" s="178">
        <v>210881.31</v>
      </c>
      <c r="H91" s="86">
        <v>210881.31</v>
      </c>
      <c r="I91" s="86"/>
    </row>
    <row r="92" spans="2:9" s="28" customFormat="1" ht="25.5" x14ac:dyDescent="0.25">
      <c r="B92" s="186">
        <v>4</v>
      </c>
      <c r="C92" s="111"/>
      <c r="D92" s="112"/>
      <c r="E92" s="93" t="s">
        <v>6</v>
      </c>
      <c r="F92" s="168">
        <f>F93+F95</f>
        <v>653019.89</v>
      </c>
      <c r="G92" s="168">
        <f>G93+G95</f>
        <v>653019.89</v>
      </c>
      <c r="H92" s="168">
        <f>H93+H95</f>
        <v>653019.89</v>
      </c>
      <c r="I92" s="87">
        <f t="shared" si="8"/>
        <v>100</v>
      </c>
    </row>
    <row r="93" spans="2:9" ht="25.5" x14ac:dyDescent="0.25">
      <c r="B93" s="242">
        <v>42</v>
      </c>
      <c r="C93" s="243"/>
      <c r="D93" s="244"/>
      <c r="E93" s="101" t="s">
        <v>123</v>
      </c>
      <c r="F93" s="179">
        <v>55500</v>
      </c>
      <c r="G93" s="179">
        <v>55500</v>
      </c>
      <c r="H93" s="179">
        <f>H94</f>
        <v>55500</v>
      </c>
      <c r="I93" s="86">
        <f t="shared" si="8"/>
        <v>100</v>
      </c>
    </row>
    <row r="94" spans="2:9" x14ac:dyDescent="0.25">
      <c r="B94" s="95">
        <v>4224</v>
      </c>
      <c r="C94" s="96"/>
      <c r="D94" s="97"/>
      <c r="E94" s="101" t="s">
        <v>130</v>
      </c>
      <c r="F94" s="179"/>
      <c r="G94" s="179"/>
      <c r="H94" s="180">
        <v>55500</v>
      </c>
      <c r="I94" s="86"/>
    </row>
    <row r="95" spans="2:9" ht="25.5" x14ac:dyDescent="0.25">
      <c r="B95" s="95">
        <v>45</v>
      </c>
      <c r="C95" s="96"/>
      <c r="D95" s="97"/>
      <c r="E95" s="10" t="s">
        <v>134</v>
      </c>
      <c r="F95" s="179">
        <v>597519.89</v>
      </c>
      <c r="G95" s="179">
        <v>597519.89</v>
      </c>
      <c r="H95" s="179">
        <f t="shared" ref="H95" si="10">H96</f>
        <v>597519.89</v>
      </c>
      <c r="I95" s="86">
        <f t="shared" si="8"/>
        <v>100</v>
      </c>
    </row>
    <row r="96" spans="2:9" ht="15" customHeight="1" x14ac:dyDescent="0.25">
      <c r="B96" s="95">
        <v>4511</v>
      </c>
      <c r="C96" s="96"/>
      <c r="D96" s="97"/>
      <c r="E96" s="101" t="s">
        <v>178</v>
      </c>
      <c r="F96" s="179"/>
      <c r="G96" s="179"/>
      <c r="H96" s="180">
        <v>597519.89</v>
      </c>
      <c r="I96" s="86"/>
    </row>
    <row r="97" spans="2:9" x14ac:dyDescent="0.25">
      <c r="B97" s="94" t="s">
        <v>160</v>
      </c>
      <c r="C97" s="98"/>
      <c r="D97" s="99"/>
      <c r="E97" s="100" t="s">
        <v>170</v>
      </c>
      <c r="F97" s="167">
        <f>F98+F108</f>
        <v>31042390</v>
      </c>
      <c r="G97" s="167">
        <f>G98+G108</f>
        <v>31042390</v>
      </c>
      <c r="H97" s="167">
        <f>H98+H108</f>
        <v>21977377.57</v>
      </c>
      <c r="I97" s="105">
        <f t="shared" si="8"/>
        <v>70.797955859713127</v>
      </c>
    </row>
    <row r="98" spans="2:9" x14ac:dyDescent="0.25">
      <c r="B98" s="233">
        <v>3</v>
      </c>
      <c r="C98" s="234"/>
      <c r="D98" s="235"/>
      <c r="E98" s="93" t="s">
        <v>4</v>
      </c>
      <c r="F98" s="168">
        <f>F99+F103</f>
        <v>22401390</v>
      </c>
      <c r="G98" s="168">
        <f>G99+G103</f>
        <v>22401390</v>
      </c>
      <c r="H98" s="182">
        <f>H99+H103</f>
        <v>21977377.57</v>
      </c>
      <c r="I98" s="87">
        <f t="shared" si="8"/>
        <v>98.107204820772282</v>
      </c>
    </row>
    <row r="99" spans="2:9" x14ac:dyDescent="0.25">
      <c r="B99" s="242">
        <v>31</v>
      </c>
      <c r="C99" s="243"/>
      <c r="D99" s="244"/>
      <c r="E99" s="33" t="s">
        <v>5</v>
      </c>
      <c r="F99" s="178">
        <v>20205804</v>
      </c>
      <c r="G99" s="178">
        <v>20205804</v>
      </c>
      <c r="H99" s="178">
        <f>SUM(H100:H102)</f>
        <v>19959862.5</v>
      </c>
      <c r="I99" s="86">
        <f t="shared" si="8"/>
        <v>98.782817550838359</v>
      </c>
    </row>
    <row r="100" spans="2:9" x14ac:dyDescent="0.25">
      <c r="B100" s="95">
        <v>3111</v>
      </c>
      <c r="C100" s="96"/>
      <c r="D100" s="97"/>
      <c r="E100" s="33" t="s">
        <v>27</v>
      </c>
      <c r="F100" s="178"/>
      <c r="G100" s="178"/>
      <c r="H100" s="86">
        <v>16494877.83</v>
      </c>
      <c r="I100" s="86"/>
    </row>
    <row r="101" spans="2:9" x14ac:dyDescent="0.25">
      <c r="B101" s="95">
        <v>3121</v>
      </c>
      <c r="C101" s="96"/>
      <c r="D101" s="97"/>
      <c r="E101" s="33" t="s">
        <v>82</v>
      </c>
      <c r="F101" s="178"/>
      <c r="G101" s="178"/>
      <c r="H101" s="86">
        <v>843695.35</v>
      </c>
      <c r="I101" s="86"/>
    </row>
    <row r="102" spans="2:9" ht="15" customHeight="1" x14ac:dyDescent="0.25">
      <c r="B102" s="95">
        <v>3132</v>
      </c>
      <c r="C102" s="96"/>
      <c r="D102" s="97"/>
      <c r="E102" s="33" t="s">
        <v>179</v>
      </c>
      <c r="F102" s="178"/>
      <c r="G102" s="178"/>
      <c r="H102" s="86">
        <v>2621289.3199999998</v>
      </c>
      <c r="I102" s="86"/>
    </row>
    <row r="103" spans="2:9" x14ac:dyDescent="0.25">
      <c r="B103" s="242">
        <v>32</v>
      </c>
      <c r="C103" s="243"/>
      <c r="D103" s="244"/>
      <c r="E103" s="33" t="s">
        <v>14</v>
      </c>
      <c r="F103" s="178">
        <v>2195586</v>
      </c>
      <c r="G103" s="178">
        <v>2195586</v>
      </c>
      <c r="H103" s="178">
        <f>H104+H105+H106+H107</f>
        <v>2017515.07</v>
      </c>
      <c r="I103" s="86">
        <f t="shared" si="8"/>
        <v>91.889594395300392</v>
      </c>
    </row>
    <row r="104" spans="2:9" x14ac:dyDescent="0.25">
      <c r="B104" s="95">
        <v>3222</v>
      </c>
      <c r="C104" s="96"/>
      <c r="D104" s="97"/>
      <c r="E104" s="33" t="s">
        <v>89</v>
      </c>
      <c r="F104" s="178"/>
      <c r="G104" s="178"/>
      <c r="H104" s="180">
        <v>829907.33</v>
      </c>
      <c r="I104" s="86"/>
    </row>
    <row r="105" spans="2:9" x14ac:dyDescent="0.25">
      <c r="B105" s="95">
        <v>3223</v>
      </c>
      <c r="C105" s="96"/>
      <c r="D105" s="97"/>
      <c r="E105" s="33" t="s">
        <v>90</v>
      </c>
      <c r="F105" s="178"/>
      <c r="G105" s="178"/>
      <c r="H105" s="180">
        <v>570068.81000000006</v>
      </c>
      <c r="I105" s="86"/>
    </row>
    <row r="106" spans="2:9" ht="25.5" x14ac:dyDescent="0.25">
      <c r="B106" s="95">
        <v>3251</v>
      </c>
      <c r="C106" s="96"/>
      <c r="D106" s="97"/>
      <c r="E106" s="203" t="s">
        <v>355</v>
      </c>
      <c r="F106" s="178"/>
      <c r="G106" s="178"/>
      <c r="H106" s="180">
        <v>611496.13</v>
      </c>
      <c r="I106" s="86"/>
    </row>
    <row r="107" spans="2:9" ht="25.5" x14ac:dyDescent="0.25">
      <c r="B107" s="95">
        <v>3252</v>
      </c>
      <c r="C107" s="96"/>
      <c r="D107" s="97"/>
      <c r="E107" s="50" t="s">
        <v>357</v>
      </c>
      <c r="F107" s="178"/>
      <c r="G107" s="178"/>
      <c r="H107" s="180">
        <v>6042.8</v>
      </c>
      <c r="I107" s="86"/>
    </row>
    <row r="108" spans="2:9" x14ac:dyDescent="0.25">
      <c r="B108" s="233">
        <v>9</v>
      </c>
      <c r="C108" s="234"/>
      <c r="D108" s="235"/>
      <c r="E108" s="187" t="s">
        <v>313</v>
      </c>
      <c r="F108" s="168">
        <f>F109</f>
        <v>8641000</v>
      </c>
      <c r="G108" s="168">
        <f>G109</f>
        <v>8641000</v>
      </c>
      <c r="H108" s="168">
        <f t="shared" ref="H108" si="11">H109</f>
        <v>0</v>
      </c>
      <c r="I108" s="89" t="s">
        <v>231</v>
      </c>
    </row>
    <row r="109" spans="2:9" x14ac:dyDescent="0.25">
      <c r="B109" s="242">
        <v>92</v>
      </c>
      <c r="C109" s="243"/>
      <c r="D109" s="244"/>
      <c r="E109" s="22" t="s">
        <v>314</v>
      </c>
      <c r="F109" s="178">
        <v>8641000</v>
      </c>
      <c r="G109" s="178">
        <v>8641000</v>
      </c>
      <c r="H109" s="205">
        <v>0</v>
      </c>
      <c r="I109" s="90" t="s">
        <v>231</v>
      </c>
    </row>
    <row r="110" spans="2:9" x14ac:dyDescent="0.25">
      <c r="B110" s="94" t="s">
        <v>161</v>
      </c>
      <c r="C110" s="98"/>
      <c r="D110" s="99"/>
      <c r="E110" s="100" t="s">
        <v>171</v>
      </c>
      <c r="F110" s="167">
        <f>F117+F111</f>
        <v>3789344.82</v>
      </c>
      <c r="G110" s="167">
        <f>G117+G111</f>
        <v>3789344.82</v>
      </c>
      <c r="H110" s="183">
        <f>H117+H111</f>
        <v>5643964.6299999999</v>
      </c>
      <c r="I110" s="105">
        <f t="shared" si="8"/>
        <v>148.94302044541831</v>
      </c>
    </row>
    <row r="111" spans="2:9" x14ac:dyDescent="0.25">
      <c r="B111" s="233">
        <v>3</v>
      </c>
      <c r="C111" s="234"/>
      <c r="D111" s="235"/>
      <c r="E111" s="93" t="s">
        <v>4</v>
      </c>
      <c r="F111" s="168">
        <f>F115+F112</f>
        <v>86864.71</v>
      </c>
      <c r="G111" s="168">
        <f t="shared" ref="G111:H111" si="12">G115+G112</f>
        <v>86864.71</v>
      </c>
      <c r="H111" s="168">
        <f t="shared" si="12"/>
        <v>85881.36</v>
      </c>
      <c r="I111" s="87">
        <f t="shared" si="8"/>
        <v>98.867952244357909</v>
      </c>
    </row>
    <row r="112" spans="2:9" x14ac:dyDescent="0.25">
      <c r="B112" s="242">
        <v>31</v>
      </c>
      <c r="C112" s="243"/>
      <c r="D112" s="244"/>
      <c r="E112" s="33" t="s">
        <v>5</v>
      </c>
      <c r="F112" s="178">
        <v>86864.71</v>
      </c>
      <c r="G112" s="178">
        <v>86864.71</v>
      </c>
      <c r="H112" s="178">
        <f>H113+H114</f>
        <v>81278.38</v>
      </c>
      <c r="I112" s="86">
        <f t="shared" si="8"/>
        <v>93.568930351577762</v>
      </c>
    </row>
    <row r="113" spans="2:9" x14ac:dyDescent="0.25">
      <c r="B113" s="95">
        <v>3111</v>
      </c>
      <c r="C113" s="96"/>
      <c r="D113" s="97"/>
      <c r="E113" s="33" t="s">
        <v>27</v>
      </c>
      <c r="F113" s="178"/>
      <c r="G113" s="178"/>
      <c r="H113" s="86">
        <v>71784.740000000005</v>
      </c>
      <c r="I113" s="86"/>
    </row>
    <row r="114" spans="2:9" ht="15" customHeight="1" x14ac:dyDescent="0.25">
      <c r="B114" s="95">
        <v>3132</v>
      </c>
      <c r="C114" s="96"/>
      <c r="D114" s="97"/>
      <c r="E114" s="33" t="s">
        <v>179</v>
      </c>
      <c r="F114" s="178"/>
      <c r="G114" s="178"/>
      <c r="H114" s="86">
        <v>9493.64</v>
      </c>
      <c r="I114" s="86"/>
    </row>
    <row r="115" spans="2:9" x14ac:dyDescent="0.25">
      <c r="B115" s="253">
        <v>32</v>
      </c>
      <c r="C115" s="253"/>
      <c r="D115" s="253"/>
      <c r="E115" s="92" t="s">
        <v>14</v>
      </c>
      <c r="F115" s="178">
        <v>0</v>
      </c>
      <c r="G115" s="178">
        <v>0</v>
      </c>
      <c r="H115" s="86">
        <f>SUM(H116:H116)</f>
        <v>4602.9799999999996</v>
      </c>
      <c r="I115" s="90" t="s">
        <v>231</v>
      </c>
    </row>
    <row r="116" spans="2:9" ht="25.5" x14ac:dyDescent="0.25">
      <c r="B116" s="95">
        <v>3212</v>
      </c>
      <c r="C116" s="96"/>
      <c r="D116" s="97"/>
      <c r="E116" s="33" t="s">
        <v>85</v>
      </c>
      <c r="F116" s="178"/>
      <c r="G116" s="178"/>
      <c r="H116" s="180">
        <v>4602.9799999999996</v>
      </c>
      <c r="I116" s="86"/>
    </row>
    <row r="117" spans="2:9" ht="25.5" x14ac:dyDescent="0.25">
      <c r="B117" s="233">
        <v>4</v>
      </c>
      <c r="C117" s="234"/>
      <c r="D117" s="235"/>
      <c r="E117" s="93" t="s">
        <v>6</v>
      </c>
      <c r="F117" s="168">
        <f>F118</f>
        <v>3702480.11</v>
      </c>
      <c r="G117" s="168">
        <f>G118</f>
        <v>3702480.11</v>
      </c>
      <c r="H117" s="168">
        <f t="shared" ref="H117" si="13">H118</f>
        <v>5558083.2699999996</v>
      </c>
      <c r="I117" s="87">
        <f>H117/G117*100</f>
        <v>150.11784276675019</v>
      </c>
    </row>
    <row r="118" spans="2:9" ht="25.5" x14ac:dyDescent="0.25">
      <c r="B118" s="242">
        <v>45</v>
      </c>
      <c r="C118" s="243"/>
      <c r="D118" s="244"/>
      <c r="E118" s="10" t="s">
        <v>134</v>
      </c>
      <c r="F118" s="178">
        <v>3702480.11</v>
      </c>
      <c r="G118" s="178">
        <v>3702480.11</v>
      </c>
      <c r="H118" s="178">
        <f t="shared" ref="H118" si="14">H119</f>
        <v>5558083.2699999996</v>
      </c>
      <c r="I118" s="86">
        <f>H118/G118*100</f>
        <v>150.11784276675019</v>
      </c>
    </row>
    <row r="119" spans="2:9" ht="15" customHeight="1" x14ac:dyDescent="0.25">
      <c r="B119" s="95">
        <v>4511</v>
      </c>
      <c r="C119" s="96"/>
      <c r="D119" s="97"/>
      <c r="E119" s="10" t="s">
        <v>178</v>
      </c>
      <c r="F119" s="178"/>
      <c r="G119" s="178"/>
      <c r="H119" s="180">
        <v>5558083.2699999996</v>
      </c>
      <c r="I119" s="86"/>
    </row>
    <row r="120" spans="2:9" ht="15" customHeight="1" x14ac:dyDescent="0.25">
      <c r="B120" s="247" t="s">
        <v>318</v>
      </c>
      <c r="C120" s="248"/>
      <c r="D120" s="249"/>
      <c r="E120" s="100" t="s">
        <v>166</v>
      </c>
      <c r="F120" s="116">
        <f>F121+F131</f>
        <v>54717.9</v>
      </c>
      <c r="G120" s="116">
        <f>G121+G131</f>
        <v>54717.9</v>
      </c>
      <c r="H120" s="116">
        <f t="shared" ref="H120" si="15">H121+H131</f>
        <v>54873.57</v>
      </c>
      <c r="I120" s="200">
        <f>H120/G120*100</f>
        <v>100.28449556726409</v>
      </c>
    </row>
    <row r="121" spans="2:9" ht="15" customHeight="1" x14ac:dyDescent="0.25">
      <c r="B121" s="233">
        <v>3</v>
      </c>
      <c r="C121" s="234"/>
      <c r="D121" s="235"/>
      <c r="E121" s="93" t="s">
        <v>4</v>
      </c>
      <c r="F121" s="168">
        <f>F122</f>
        <v>8557.9</v>
      </c>
      <c r="G121" s="168">
        <f>G122</f>
        <v>8557.9</v>
      </c>
      <c r="H121" s="168">
        <f t="shared" ref="H121" si="16">H122</f>
        <v>13463.76</v>
      </c>
      <c r="I121" s="87">
        <f>H121/G121*100</f>
        <v>157.32551209993107</v>
      </c>
    </row>
    <row r="122" spans="2:9" ht="15" customHeight="1" x14ac:dyDescent="0.25">
      <c r="B122" s="242">
        <v>32</v>
      </c>
      <c r="C122" s="243"/>
      <c r="D122" s="244"/>
      <c r="E122" s="33" t="s">
        <v>14</v>
      </c>
      <c r="F122" s="178">
        <v>8557.9</v>
      </c>
      <c r="G122" s="178">
        <v>8557.9</v>
      </c>
      <c r="H122" s="180">
        <f>H123+H124+H125+H126+H127+H128+H129+H130</f>
        <v>13463.76</v>
      </c>
      <c r="I122" s="86">
        <f>H122/G122*100</f>
        <v>157.32551209993107</v>
      </c>
    </row>
    <row r="123" spans="2:9" ht="15" customHeight="1" x14ac:dyDescent="0.25">
      <c r="B123" s="95">
        <v>3211</v>
      </c>
      <c r="C123" s="96"/>
      <c r="D123" s="97"/>
      <c r="E123" s="33" t="s">
        <v>29</v>
      </c>
      <c r="F123" s="178"/>
      <c r="G123" s="178"/>
      <c r="H123" s="180">
        <v>1541.25</v>
      </c>
      <c r="I123" s="86"/>
    </row>
    <row r="124" spans="2:9" ht="15" customHeight="1" x14ac:dyDescent="0.25">
      <c r="B124" s="95">
        <v>3213</v>
      </c>
      <c r="C124" s="96"/>
      <c r="D124" s="97"/>
      <c r="E124" s="33" t="s">
        <v>86</v>
      </c>
      <c r="F124" s="178"/>
      <c r="G124" s="178"/>
      <c r="H124" s="180">
        <v>990</v>
      </c>
      <c r="I124" s="86"/>
    </row>
    <row r="125" spans="2:9" ht="15" customHeight="1" x14ac:dyDescent="0.25">
      <c r="B125" s="95">
        <v>3214</v>
      </c>
      <c r="C125" s="96"/>
      <c r="D125" s="97"/>
      <c r="E125" s="33" t="s">
        <v>150</v>
      </c>
      <c r="F125" s="178"/>
      <c r="G125" s="178"/>
      <c r="H125" s="180">
        <v>339</v>
      </c>
      <c r="I125" s="86"/>
    </row>
    <row r="126" spans="2:9" ht="15" customHeight="1" x14ac:dyDescent="0.25">
      <c r="B126" s="95">
        <v>3225</v>
      </c>
      <c r="C126" s="96"/>
      <c r="D126" s="97"/>
      <c r="E126" s="33" t="s">
        <v>92</v>
      </c>
      <c r="F126" s="178"/>
      <c r="G126" s="178"/>
      <c r="H126" s="180">
        <v>2617.1799999999998</v>
      </c>
      <c r="I126" s="86"/>
    </row>
    <row r="127" spans="2:9" ht="15" customHeight="1" x14ac:dyDescent="0.25">
      <c r="B127" s="95">
        <v>3239</v>
      </c>
      <c r="C127" s="96"/>
      <c r="D127" s="97"/>
      <c r="E127" s="33" t="s">
        <v>103</v>
      </c>
      <c r="F127" s="178"/>
      <c r="G127" s="178"/>
      <c r="H127" s="180">
        <v>156</v>
      </c>
      <c r="I127" s="86"/>
    </row>
    <row r="128" spans="2:9" ht="25.5" x14ac:dyDescent="0.25">
      <c r="B128" s="95">
        <v>3251</v>
      </c>
      <c r="C128" s="96"/>
      <c r="D128" s="97"/>
      <c r="E128" s="203" t="s">
        <v>355</v>
      </c>
      <c r="F128" s="178"/>
      <c r="G128" s="178"/>
      <c r="H128" s="180">
        <v>474.5</v>
      </c>
      <c r="I128" s="86"/>
    </row>
    <row r="129" spans="2:9" ht="25.5" x14ac:dyDescent="0.25">
      <c r="B129" s="95">
        <v>3253</v>
      </c>
      <c r="C129" s="96"/>
      <c r="D129" s="97"/>
      <c r="E129" s="50" t="s">
        <v>356</v>
      </c>
      <c r="F129" s="178"/>
      <c r="G129" s="178"/>
      <c r="H129" s="180">
        <v>395.83</v>
      </c>
      <c r="I129" s="86"/>
    </row>
    <row r="130" spans="2:9" ht="15" customHeight="1" x14ac:dyDescent="0.25">
      <c r="B130" s="95">
        <v>3299</v>
      </c>
      <c r="C130" s="96"/>
      <c r="D130" s="97"/>
      <c r="E130" s="202" t="s">
        <v>104</v>
      </c>
      <c r="F130" s="178"/>
      <c r="G130" s="178"/>
      <c r="H130" s="180">
        <v>6950</v>
      </c>
      <c r="I130" s="86"/>
    </row>
    <row r="131" spans="2:9" ht="25.5" x14ac:dyDescent="0.25">
      <c r="B131" s="233">
        <v>4</v>
      </c>
      <c r="C131" s="234"/>
      <c r="D131" s="235"/>
      <c r="E131" s="93" t="s">
        <v>6</v>
      </c>
      <c r="F131" s="168">
        <f>F132</f>
        <v>46160</v>
      </c>
      <c r="G131" s="168">
        <f>G132</f>
        <v>46160</v>
      </c>
      <c r="H131" s="168">
        <f t="shared" ref="H131" si="17">H132</f>
        <v>41409.81</v>
      </c>
      <c r="I131" s="87">
        <f>H131/G131*100</f>
        <v>89.709293760831883</v>
      </c>
    </row>
    <row r="132" spans="2:9" ht="25.5" x14ac:dyDescent="0.25">
      <c r="B132" s="242">
        <v>42</v>
      </c>
      <c r="C132" s="243"/>
      <c r="D132" s="244"/>
      <c r="E132" s="33" t="s">
        <v>123</v>
      </c>
      <c r="F132" s="178">
        <v>46160</v>
      </c>
      <c r="G132" s="178">
        <v>46160</v>
      </c>
      <c r="H132" s="180">
        <f>H134+H135+H136+H133</f>
        <v>41409.81</v>
      </c>
      <c r="I132" s="86">
        <f>H132/G132*100</f>
        <v>89.709293760831883</v>
      </c>
    </row>
    <row r="133" spans="2:9" x14ac:dyDescent="0.25">
      <c r="B133" s="95">
        <v>4222</v>
      </c>
      <c r="C133" s="96"/>
      <c r="D133" s="97"/>
      <c r="E133" s="33" t="s">
        <v>128</v>
      </c>
      <c r="F133" s="178"/>
      <c r="G133" s="178"/>
      <c r="H133" s="180">
        <v>300</v>
      </c>
      <c r="I133" s="86"/>
    </row>
    <row r="134" spans="2:9" x14ac:dyDescent="0.25">
      <c r="B134" s="95">
        <v>4223</v>
      </c>
      <c r="C134" s="96"/>
      <c r="D134" s="97"/>
      <c r="E134" s="33" t="s">
        <v>182</v>
      </c>
      <c r="F134" s="178"/>
      <c r="G134" s="178"/>
      <c r="H134" s="180">
        <v>329.99</v>
      </c>
      <c r="I134" s="86"/>
    </row>
    <row r="135" spans="2:9" x14ac:dyDescent="0.25">
      <c r="B135" s="95">
        <v>4224</v>
      </c>
      <c r="C135" s="96"/>
      <c r="D135" s="97"/>
      <c r="E135" s="33" t="s">
        <v>130</v>
      </c>
      <c r="F135" s="178"/>
      <c r="G135" s="178"/>
      <c r="H135" s="180">
        <v>40020.82</v>
      </c>
      <c r="I135" s="86"/>
    </row>
    <row r="136" spans="2:9" ht="15" customHeight="1" x14ac:dyDescent="0.25">
      <c r="B136" s="95">
        <v>4227</v>
      </c>
      <c r="C136" s="96"/>
      <c r="D136" s="97"/>
      <c r="E136" s="33" t="s">
        <v>131</v>
      </c>
      <c r="F136" s="178"/>
      <c r="G136" s="178"/>
      <c r="H136" s="180">
        <v>759</v>
      </c>
      <c r="I136" s="86"/>
    </row>
    <row r="137" spans="2:9" x14ac:dyDescent="0.25">
      <c r="B137" s="250" t="s">
        <v>162</v>
      </c>
      <c r="C137" s="251"/>
      <c r="D137" s="252"/>
      <c r="E137" s="100" t="s">
        <v>3</v>
      </c>
      <c r="F137" s="167">
        <f>F138</f>
        <v>12000</v>
      </c>
      <c r="G137" s="167">
        <f>G138</f>
        <v>12000</v>
      </c>
      <c r="H137" s="183">
        <f t="shared" ref="H137" si="18">H138</f>
        <v>603.46</v>
      </c>
      <c r="I137" s="105">
        <f>H137/G137*100</f>
        <v>5.0288333333333339</v>
      </c>
    </row>
    <row r="138" spans="2:9" x14ac:dyDescent="0.25">
      <c r="B138" s="233">
        <v>3</v>
      </c>
      <c r="C138" s="234"/>
      <c r="D138" s="235"/>
      <c r="E138" s="93" t="s">
        <v>4</v>
      </c>
      <c r="F138" s="168">
        <f>F139</f>
        <v>12000</v>
      </c>
      <c r="G138" s="168">
        <f>G139</f>
        <v>12000</v>
      </c>
      <c r="H138" s="182">
        <f>H139</f>
        <v>603.46</v>
      </c>
      <c r="I138" s="87">
        <f>H138/G138*100</f>
        <v>5.0288333333333339</v>
      </c>
    </row>
    <row r="139" spans="2:9" x14ac:dyDescent="0.25">
      <c r="B139" s="253">
        <v>32</v>
      </c>
      <c r="C139" s="253"/>
      <c r="D139" s="253"/>
      <c r="E139" s="92" t="s">
        <v>14</v>
      </c>
      <c r="F139" s="178">
        <v>12000</v>
      </c>
      <c r="G139" s="178">
        <v>12000</v>
      </c>
      <c r="H139" s="178">
        <f t="shared" ref="H139" si="19">H140</f>
        <v>603.46</v>
      </c>
      <c r="I139" s="86">
        <f>H139/G139*100</f>
        <v>5.0288333333333339</v>
      </c>
    </row>
    <row r="140" spans="2:9" x14ac:dyDescent="0.25">
      <c r="B140" s="95">
        <v>3232</v>
      </c>
      <c r="C140" s="96"/>
      <c r="D140" s="97"/>
      <c r="E140" s="92" t="s">
        <v>96</v>
      </c>
      <c r="F140" s="178"/>
      <c r="G140" s="178"/>
      <c r="H140" s="180">
        <v>603.46</v>
      </c>
      <c r="I140" s="86"/>
    </row>
    <row r="141" spans="2:9" x14ac:dyDescent="0.25">
      <c r="H141" s="185"/>
    </row>
    <row r="142" spans="2:9" ht="25.5" x14ac:dyDescent="0.25">
      <c r="B142" s="257" t="s">
        <v>173</v>
      </c>
      <c r="C142" s="257"/>
      <c r="D142" s="257"/>
      <c r="E142" s="102" t="s">
        <v>174</v>
      </c>
      <c r="F142" s="168">
        <f t="shared" ref="F142:H143" si="20">F143</f>
        <v>624026</v>
      </c>
      <c r="G142" s="168">
        <f t="shared" si="20"/>
        <v>624026</v>
      </c>
      <c r="H142" s="182">
        <f t="shared" si="20"/>
        <v>622430.71</v>
      </c>
      <c r="I142" s="87">
        <f>H142/G142*100</f>
        <v>99.744355203148586</v>
      </c>
    </row>
    <row r="143" spans="2:9" ht="38.25" x14ac:dyDescent="0.25">
      <c r="B143" s="233" t="s">
        <v>320</v>
      </c>
      <c r="C143" s="234"/>
      <c r="D143" s="235"/>
      <c r="E143" s="93" t="s">
        <v>175</v>
      </c>
      <c r="F143" s="168">
        <f t="shared" si="20"/>
        <v>624026</v>
      </c>
      <c r="G143" s="168">
        <f t="shared" si="20"/>
        <v>624026</v>
      </c>
      <c r="H143" s="168">
        <f t="shared" si="20"/>
        <v>622430.71</v>
      </c>
      <c r="I143" s="87">
        <f>H143/G143*100</f>
        <v>99.744355203148586</v>
      </c>
    </row>
    <row r="144" spans="2:9" x14ac:dyDescent="0.25">
      <c r="B144" s="254" t="s">
        <v>176</v>
      </c>
      <c r="C144" s="255"/>
      <c r="D144" s="256"/>
      <c r="E144" s="100" t="s">
        <v>177</v>
      </c>
      <c r="F144" s="167">
        <f>F145+F149</f>
        <v>624026</v>
      </c>
      <c r="G144" s="167">
        <f>G145+G149</f>
        <v>624026</v>
      </c>
      <c r="H144" s="167">
        <f>H145+H149</f>
        <v>622430.71</v>
      </c>
      <c r="I144" s="105">
        <f>H144/G144*100</f>
        <v>99.744355203148586</v>
      </c>
    </row>
    <row r="145" spans="2:9" x14ac:dyDescent="0.25">
      <c r="B145" s="233">
        <v>3</v>
      </c>
      <c r="C145" s="234"/>
      <c r="D145" s="235"/>
      <c r="E145" s="93" t="s">
        <v>4</v>
      </c>
      <c r="F145" s="168">
        <f>F146</f>
        <v>231331.65</v>
      </c>
      <c r="G145" s="168">
        <f>G146</f>
        <v>231331.65</v>
      </c>
      <c r="H145" s="168">
        <f t="shared" ref="H145" si="21">H146</f>
        <v>229902.94</v>
      </c>
      <c r="I145" s="87">
        <f t="shared" ref="I145:I146" si="22">H145/G145*100</f>
        <v>99.382397523209647</v>
      </c>
    </row>
    <row r="146" spans="2:9" x14ac:dyDescent="0.25">
      <c r="B146" s="242">
        <v>32</v>
      </c>
      <c r="C146" s="243"/>
      <c r="D146" s="244"/>
      <c r="E146" s="33" t="s">
        <v>14</v>
      </c>
      <c r="F146" s="178">
        <v>231331.65</v>
      </c>
      <c r="G146" s="178">
        <v>231331.65</v>
      </c>
      <c r="H146" s="178">
        <f t="shared" ref="H146" si="23">H147+H148</f>
        <v>229902.94</v>
      </c>
      <c r="I146" s="86">
        <f t="shared" si="22"/>
        <v>99.382397523209647</v>
      </c>
    </row>
    <row r="147" spans="2:9" x14ac:dyDescent="0.25">
      <c r="B147" s="95">
        <v>3232</v>
      </c>
      <c r="C147" s="96"/>
      <c r="D147" s="97"/>
      <c r="E147" s="33" t="s">
        <v>96</v>
      </c>
      <c r="F147" s="178"/>
      <c r="G147" s="178"/>
      <c r="H147" s="86">
        <v>80548.820000000007</v>
      </c>
      <c r="I147" s="86"/>
    </row>
    <row r="148" spans="2:9" x14ac:dyDescent="0.25">
      <c r="B148" s="95">
        <v>3238</v>
      </c>
      <c r="C148" s="96"/>
      <c r="D148" s="97"/>
      <c r="E148" s="33" t="s">
        <v>102</v>
      </c>
      <c r="F148" s="178"/>
      <c r="G148" s="178"/>
      <c r="H148" s="86">
        <v>149354.12</v>
      </c>
      <c r="I148" s="86"/>
    </row>
    <row r="149" spans="2:9" ht="25.5" x14ac:dyDescent="0.25">
      <c r="B149" s="233">
        <v>4</v>
      </c>
      <c r="C149" s="234"/>
      <c r="D149" s="235"/>
      <c r="E149" s="93" t="s">
        <v>6</v>
      </c>
      <c r="F149" s="168">
        <f>F150+F154</f>
        <v>392694.35</v>
      </c>
      <c r="G149" s="168">
        <f>G150+G154</f>
        <v>392694.35</v>
      </c>
      <c r="H149" s="168">
        <f t="shared" ref="H149" si="24">H150+H154</f>
        <v>392527.76999999996</v>
      </c>
      <c r="I149" s="87">
        <f>H149/G149*100</f>
        <v>99.957580240204621</v>
      </c>
    </row>
    <row r="150" spans="2:9" ht="25.5" x14ac:dyDescent="0.25">
      <c r="B150" s="242">
        <v>42</v>
      </c>
      <c r="C150" s="243"/>
      <c r="D150" s="244"/>
      <c r="E150" s="33" t="s">
        <v>123</v>
      </c>
      <c r="F150" s="178">
        <v>192259.86</v>
      </c>
      <c r="G150" s="178">
        <v>192259.86</v>
      </c>
      <c r="H150" s="178">
        <f>H151+H152+H153</f>
        <v>192259.86</v>
      </c>
      <c r="I150" s="86">
        <f>H150/G150*100</f>
        <v>100</v>
      </c>
    </row>
    <row r="151" spans="2:9" x14ac:dyDescent="0.25">
      <c r="B151" s="95">
        <v>4221</v>
      </c>
      <c r="C151" s="96"/>
      <c r="D151" s="97"/>
      <c r="E151" s="33" t="s">
        <v>127</v>
      </c>
      <c r="F151" s="178"/>
      <c r="G151" s="178"/>
      <c r="H151" s="86">
        <v>80042</v>
      </c>
      <c r="I151" s="86"/>
    </row>
    <row r="152" spans="2:9" x14ac:dyDescent="0.25">
      <c r="B152" s="95">
        <v>4224</v>
      </c>
      <c r="C152" s="96"/>
      <c r="D152" s="97"/>
      <c r="E152" s="33" t="s">
        <v>130</v>
      </c>
      <c r="F152" s="178"/>
      <c r="G152" s="178"/>
      <c r="H152" s="86">
        <v>112217.86</v>
      </c>
      <c r="I152" s="86"/>
    </row>
    <row r="153" spans="2:9" ht="15" customHeight="1" x14ac:dyDescent="0.25">
      <c r="B153" s="95">
        <v>4227</v>
      </c>
      <c r="C153" s="96"/>
      <c r="D153" s="97"/>
      <c r="E153" s="33" t="s">
        <v>131</v>
      </c>
      <c r="F153" s="178"/>
      <c r="G153" s="178"/>
      <c r="H153" s="86">
        <v>0</v>
      </c>
      <c r="I153" s="86"/>
    </row>
    <row r="154" spans="2:9" ht="25.5" x14ac:dyDescent="0.25">
      <c r="B154" s="242">
        <v>45</v>
      </c>
      <c r="C154" s="243"/>
      <c r="D154" s="244"/>
      <c r="E154" s="10" t="s">
        <v>134</v>
      </c>
      <c r="F154" s="86">
        <v>200434.49</v>
      </c>
      <c r="G154" s="86">
        <v>200434.49</v>
      </c>
      <c r="H154" s="86">
        <f>H155+H156</f>
        <v>200267.90999999997</v>
      </c>
      <c r="I154" s="86">
        <f>H154/G154*100</f>
        <v>99.916890551122208</v>
      </c>
    </row>
    <row r="155" spans="2:9" ht="15" customHeight="1" x14ac:dyDescent="0.25">
      <c r="B155" s="95">
        <v>4511</v>
      </c>
      <c r="C155" s="96"/>
      <c r="D155" s="97"/>
      <c r="E155" s="10" t="s">
        <v>178</v>
      </c>
      <c r="F155" s="86"/>
      <c r="G155" s="86"/>
      <c r="H155" s="86">
        <v>187025.61</v>
      </c>
      <c r="I155" s="86"/>
    </row>
    <row r="156" spans="2:9" ht="15" customHeight="1" x14ac:dyDescent="0.25">
      <c r="B156" s="95">
        <v>4521</v>
      </c>
      <c r="C156" s="96"/>
      <c r="D156" s="97"/>
      <c r="E156" s="10" t="s">
        <v>152</v>
      </c>
      <c r="F156" s="86"/>
      <c r="G156" s="86"/>
      <c r="H156" s="86">
        <v>13242.3</v>
      </c>
      <c r="I156" s="86"/>
    </row>
    <row r="157" spans="2:9" x14ac:dyDescent="0.25">
      <c r="B157" s="173"/>
      <c r="C157" s="173"/>
      <c r="D157" s="173"/>
      <c r="E157" s="174"/>
      <c r="F157" s="108"/>
      <c r="G157" s="108"/>
    </row>
    <row r="158" spans="2:9" ht="25.5" x14ac:dyDescent="0.25">
      <c r="B158" s="257" t="s">
        <v>288</v>
      </c>
      <c r="C158" s="257"/>
      <c r="D158" s="257"/>
      <c r="E158" s="1" t="s">
        <v>287</v>
      </c>
      <c r="F158" s="168">
        <f>F159+F174+F179</f>
        <v>4987760</v>
      </c>
      <c r="G158" s="168">
        <f>G159+G174+G179</f>
        <v>4987760</v>
      </c>
      <c r="H158" s="168">
        <f>H159+H174+H179</f>
        <v>3066871.58</v>
      </c>
      <c r="I158" s="87">
        <f>H158/G158*100</f>
        <v>61.487954111665353</v>
      </c>
    </row>
    <row r="159" spans="2:9" ht="38.25" customHeight="1" x14ac:dyDescent="0.25">
      <c r="B159" s="233" t="s">
        <v>321</v>
      </c>
      <c r="C159" s="234"/>
      <c r="D159" s="235"/>
      <c r="E159" s="102" t="s">
        <v>322</v>
      </c>
      <c r="F159" s="168">
        <f>F160</f>
        <v>166560</v>
      </c>
      <c r="G159" s="168">
        <f>G160</f>
        <v>166560</v>
      </c>
      <c r="H159" s="168">
        <f t="shared" ref="H159:H160" si="25">H160</f>
        <v>167367.91999999998</v>
      </c>
      <c r="I159" s="87">
        <f>H159/G159*100</f>
        <v>100.48506243996155</v>
      </c>
    </row>
    <row r="160" spans="2:9" x14ac:dyDescent="0.25">
      <c r="B160" s="254" t="s">
        <v>156</v>
      </c>
      <c r="C160" s="255"/>
      <c r="D160" s="256"/>
      <c r="E160" s="100" t="s">
        <v>165</v>
      </c>
      <c r="F160" s="167">
        <f>F161</f>
        <v>166560</v>
      </c>
      <c r="G160" s="167">
        <f t="shared" ref="G160" si="26">G161</f>
        <v>166560</v>
      </c>
      <c r="H160" s="167">
        <f t="shared" si="25"/>
        <v>167367.91999999998</v>
      </c>
      <c r="I160" s="105">
        <f>H160/G160*100</f>
        <v>100.48506243996155</v>
      </c>
    </row>
    <row r="161" spans="2:9" x14ac:dyDescent="0.25">
      <c r="B161" s="233">
        <v>3</v>
      </c>
      <c r="C161" s="234"/>
      <c r="D161" s="235"/>
      <c r="E161" s="93" t="s">
        <v>4</v>
      </c>
      <c r="F161" s="168">
        <f>F162+F170</f>
        <v>166560</v>
      </c>
      <c r="G161" s="168">
        <f>G162+G170</f>
        <v>166560</v>
      </c>
      <c r="H161" s="182">
        <f>H162+H170</f>
        <v>167367.91999999998</v>
      </c>
      <c r="I161" s="87">
        <f>H161/G161*100</f>
        <v>100.48506243996155</v>
      </c>
    </row>
    <row r="162" spans="2:9" x14ac:dyDescent="0.25">
      <c r="B162" s="242">
        <v>32</v>
      </c>
      <c r="C162" s="243"/>
      <c r="D162" s="244"/>
      <c r="E162" s="33" t="s">
        <v>14</v>
      </c>
      <c r="F162" s="178">
        <v>61060</v>
      </c>
      <c r="G162" s="178">
        <v>61060</v>
      </c>
      <c r="H162" s="178">
        <f>SUM(H163:H169)</f>
        <v>61938.67</v>
      </c>
      <c r="I162" s="86">
        <f>H162/G162*100</f>
        <v>101.43902718637405</v>
      </c>
    </row>
    <row r="163" spans="2:9" x14ac:dyDescent="0.25">
      <c r="B163" s="95">
        <v>3211</v>
      </c>
      <c r="C163" s="96"/>
      <c r="D163" s="97"/>
      <c r="E163" s="33" t="s">
        <v>29</v>
      </c>
      <c r="F163" s="178"/>
      <c r="G163" s="178"/>
      <c r="H163" s="86">
        <v>0</v>
      </c>
      <c r="I163" s="86"/>
    </row>
    <row r="164" spans="2:9" x14ac:dyDescent="0.25">
      <c r="B164" s="95">
        <v>3213</v>
      </c>
      <c r="C164" s="96"/>
      <c r="D164" s="97"/>
      <c r="E164" s="33" t="s">
        <v>86</v>
      </c>
      <c r="F164" s="178"/>
      <c r="G164" s="178"/>
      <c r="H164" s="86">
        <v>1460</v>
      </c>
      <c r="I164" s="86"/>
    </row>
    <row r="165" spans="2:9" x14ac:dyDescent="0.25">
      <c r="B165" s="95">
        <v>3222</v>
      </c>
      <c r="C165" s="96"/>
      <c r="D165" s="97"/>
      <c r="E165" s="33" t="s">
        <v>89</v>
      </c>
      <c r="F165" s="178"/>
      <c r="G165" s="178"/>
      <c r="H165" s="86">
        <v>0</v>
      </c>
      <c r="I165" s="86"/>
    </row>
    <row r="166" spans="2:9" x14ac:dyDescent="0.25">
      <c r="B166" s="95">
        <v>3223</v>
      </c>
      <c r="C166" s="96"/>
      <c r="D166" s="97"/>
      <c r="E166" s="33" t="s">
        <v>90</v>
      </c>
      <c r="F166" s="178"/>
      <c r="G166" s="178"/>
      <c r="H166" s="86">
        <v>0</v>
      </c>
      <c r="I166" s="86"/>
    </row>
    <row r="167" spans="2:9" x14ac:dyDescent="0.25">
      <c r="B167" s="95">
        <v>3225</v>
      </c>
      <c r="C167" s="96"/>
      <c r="D167" s="97"/>
      <c r="E167" s="33" t="s">
        <v>92</v>
      </c>
      <c r="F167" s="178"/>
      <c r="G167" s="178"/>
      <c r="H167" s="86">
        <v>37909.230000000003</v>
      </c>
      <c r="I167" s="86"/>
    </row>
    <row r="168" spans="2:9" x14ac:dyDescent="0.25">
      <c r="B168" s="95">
        <v>3232</v>
      </c>
      <c r="C168" s="96"/>
      <c r="D168" s="97"/>
      <c r="E168" s="33" t="s">
        <v>96</v>
      </c>
      <c r="F168" s="178"/>
      <c r="G168" s="178"/>
      <c r="H168" s="86">
        <v>17569.439999999999</v>
      </c>
      <c r="I168" s="86"/>
    </row>
    <row r="169" spans="2:9" x14ac:dyDescent="0.25">
      <c r="B169" s="95">
        <v>3299</v>
      </c>
      <c r="C169" s="96"/>
      <c r="D169" s="97"/>
      <c r="E169" s="33" t="s">
        <v>104</v>
      </c>
      <c r="F169" s="178"/>
      <c r="G169" s="178"/>
      <c r="H169" s="86">
        <v>5000</v>
      </c>
      <c r="I169" s="86"/>
    </row>
    <row r="170" spans="2:9" ht="25.5" x14ac:dyDescent="0.25">
      <c r="B170" s="242">
        <v>42</v>
      </c>
      <c r="C170" s="243"/>
      <c r="D170" s="244"/>
      <c r="E170" s="33" t="s">
        <v>123</v>
      </c>
      <c r="F170" s="178">
        <v>105500</v>
      </c>
      <c r="G170" s="178">
        <v>105500</v>
      </c>
      <c r="H170" s="178">
        <f>H172+H171+H173</f>
        <v>105429.25</v>
      </c>
      <c r="I170" s="86">
        <f>H170/G170*100</f>
        <v>99.932938388625587</v>
      </c>
    </row>
    <row r="171" spans="2:9" x14ac:dyDescent="0.25">
      <c r="B171" s="95">
        <v>4212</v>
      </c>
      <c r="C171" s="96"/>
      <c r="D171" s="97"/>
      <c r="E171" s="33" t="s">
        <v>125</v>
      </c>
      <c r="F171" s="178"/>
      <c r="G171" s="178"/>
      <c r="H171" s="181">
        <v>19220</v>
      </c>
      <c r="I171" s="86"/>
    </row>
    <row r="172" spans="2:9" x14ac:dyDescent="0.25">
      <c r="B172" s="95">
        <v>4224</v>
      </c>
      <c r="C172" s="96"/>
      <c r="D172" s="97"/>
      <c r="E172" s="109" t="s">
        <v>130</v>
      </c>
      <c r="F172" s="178"/>
      <c r="G172" s="178"/>
      <c r="H172" s="180">
        <v>79339</v>
      </c>
      <c r="I172" s="86"/>
    </row>
    <row r="173" spans="2:9" x14ac:dyDescent="0.25">
      <c r="B173" s="95">
        <v>4227</v>
      </c>
      <c r="C173" s="96"/>
      <c r="D173" s="97"/>
      <c r="E173" s="109" t="s">
        <v>131</v>
      </c>
      <c r="F173" s="178"/>
      <c r="G173" s="178"/>
      <c r="H173" s="180">
        <v>6870.25</v>
      </c>
      <c r="I173" s="86"/>
    </row>
    <row r="174" spans="2:9" ht="38.25" x14ac:dyDescent="0.25">
      <c r="B174" s="233" t="s">
        <v>323</v>
      </c>
      <c r="C174" s="234"/>
      <c r="D174" s="235"/>
      <c r="E174" s="102" t="s">
        <v>324</v>
      </c>
      <c r="F174" s="168">
        <f t="shared" ref="F174:G176" si="27">F175</f>
        <v>321200</v>
      </c>
      <c r="G174" s="168">
        <f t="shared" si="27"/>
        <v>321200</v>
      </c>
      <c r="H174" s="168">
        <f t="shared" ref="H174" si="28">H175</f>
        <v>320850.24</v>
      </c>
      <c r="I174" s="87">
        <f>H174/G174*100</f>
        <v>99.891108343711082</v>
      </c>
    </row>
    <row r="175" spans="2:9" x14ac:dyDescent="0.25">
      <c r="B175" s="254" t="s">
        <v>156</v>
      </c>
      <c r="C175" s="255"/>
      <c r="D175" s="256"/>
      <c r="E175" s="100" t="s">
        <v>165</v>
      </c>
      <c r="F175" s="167">
        <f t="shared" si="27"/>
        <v>321200</v>
      </c>
      <c r="G175" s="167">
        <f t="shared" si="27"/>
        <v>321200</v>
      </c>
      <c r="H175" s="167">
        <f t="shared" ref="H175" si="29">H176</f>
        <v>320850.24</v>
      </c>
      <c r="I175" s="189">
        <f>H175/G175*100</f>
        <v>99.891108343711082</v>
      </c>
    </row>
    <row r="176" spans="2:9" ht="25.5" x14ac:dyDescent="0.25">
      <c r="B176" s="233">
        <v>4</v>
      </c>
      <c r="C176" s="234"/>
      <c r="D176" s="235"/>
      <c r="E176" s="93" t="s">
        <v>6</v>
      </c>
      <c r="F176" s="168">
        <f t="shared" si="27"/>
        <v>321200</v>
      </c>
      <c r="G176" s="168">
        <f t="shared" si="27"/>
        <v>321200</v>
      </c>
      <c r="H176" s="168">
        <f t="shared" ref="H176" si="30">H177</f>
        <v>320850.24</v>
      </c>
      <c r="I176" s="87">
        <f>H176/G176*100</f>
        <v>99.891108343711082</v>
      </c>
    </row>
    <row r="177" spans="2:9" ht="25.5" x14ac:dyDescent="0.25">
      <c r="B177" s="242">
        <v>45</v>
      </c>
      <c r="C177" s="243"/>
      <c r="D177" s="244"/>
      <c r="E177" s="10" t="s">
        <v>134</v>
      </c>
      <c r="F177" s="178">
        <v>321200</v>
      </c>
      <c r="G177" s="178">
        <v>321200</v>
      </c>
      <c r="H177" s="178">
        <f>H178</f>
        <v>320850.24</v>
      </c>
      <c r="I177" s="86">
        <f>H177/G177*100</f>
        <v>99.891108343711082</v>
      </c>
    </row>
    <row r="178" spans="2:9" ht="25.5" x14ac:dyDescent="0.25">
      <c r="B178" s="242">
        <v>4511</v>
      </c>
      <c r="C178" s="243"/>
      <c r="D178" s="244"/>
      <c r="E178" s="10" t="s">
        <v>178</v>
      </c>
      <c r="F178" s="86"/>
      <c r="G178" s="86"/>
      <c r="H178" s="86">
        <v>320850.24</v>
      </c>
      <c r="I178" s="86"/>
    </row>
    <row r="179" spans="2:9" ht="25.5" x14ac:dyDescent="0.25">
      <c r="B179" s="233" t="s">
        <v>325</v>
      </c>
      <c r="C179" s="234"/>
      <c r="D179" s="235"/>
      <c r="E179" s="102" t="s">
        <v>326</v>
      </c>
      <c r="F179" s="168">
        <f>F180</f>
        <v>4500000</v>
      </c>
      <c r="G179" s="168">
        <f>G180</f>
        <v>4500000</v>
      </c>
      <c r="H179" s="168">
        <f t="shared" ref="H179" si="31">H180</f>
        <v>2578653.42</v>
      </c>
      <c r="I179" s="87">
        <f>H179/G179*100</f>
        <v>57.303409333333335</v>
      </c>
    </row>
    <row r="180" spans="2:9" ht="15" customHeight="1" x14ac:dyDescent="0.25">
      <c r="B180" s="254" t="s">
        <v>304</v>
      </c>
      <c r="C180" s="255"/>
      <c r="D180" s="256"/>
      <c r="E180" s="100" t="s">
        <v>305</v>
      </c>
      <c r="F180" s="188">
        <f>F181</f>
        <v>4500000</v>
      </c>
      <c r="G180" s="188">
        <f>G181</f>
        <v>4500000</v>
      </c>
      <c r="H180" s="188">
        <f t="shared" ref="H180" si="32">H181</f>
        <v>2578653.42</v>
      </c>
      <c r="I180" s="188">
        <f>H180/G180*100</f>
        <v>57.303409333333335</v>
      </c>
    </row>
    <row r="181" spans="2:9" ht="25.5" x14ac:dyDescent="0.25">
      <c r="B181" s="242">
        <v>45</v>
      </c>
      <c r="C181" s="243"/>
      <c r="D181" s="244"/>
      <c r="E181" s="10" t="s">
        <v>134</v>
      </c>
      <c r="F181" s="178">
        <v>4500000</v>
      </c>
      <c r="G181" s="178">
        <v>4500000</v>
      </c>
      <c r="H181" s="178">
        <f>H182</f>
        <v>2578653.42</v>
      </c>
      <c r="I181" s="86">
        <f>H181/G181*100</f>
        <v>57.303409333333335</v>
      </c>
    </row>
    <row r="182" spans="2:9" ht="17.25" customHeight="1" x14ac:dyDescent="0.25">
      <c r="B182" s="242">
        <v>4511</v>
      </c>
      <c r="C182" s="243"/>
      <c r="D182" s="244"/>
      <c r="E182" s="10" t="s">
        <v>178</v>
      </c>
      <c r="F182" s="86"/>
      <c r="G182" s="86"/>
      <c r="H182" s="86">
        <v>2578653.42</v>
      </c>
      <c r="I182" s="86"/>
    </row>
  </sheetData>
  <mergeCells count="73">
    <mergeCell ref="B182:D182"/>
    <mergeCell ref="B177:D177"/>
    <mergeCell ref="B176:D176"/>
    <mergeCell ref="B179:D179"/>
    <mergeCell ref="B180:D180"/>
    <mergeCell ref="B181:D181"/>
    <mergeCell ref="B178:D178"/>
    <mergeCell ref="B174:D174"/>
    <mergeCell ref="B175:D175"/>
    <mergeCell ref="B142:D142"/>
    <mergeCell ref="B143:D143"/>
    <mergeCell ref="B144:D144"/>
    <mergeCell ref="B145:D145"/>
    <mergeCell ref="B146:D146"/>
    <mergeCell ref="B149:D149"/>
    <mergeCell ref="B150:D150"/>
    <mergeCell ref="B154:D154"/>
    <mergeCell ref="B158:D158"/>
    <mergeCell ref="B160:D160"/>
    <mergeCell ref="B161:D161"/>
    <mergeCell ref="B162:D162"/>
    <mergeCell ref="B170:D170"/>
    <mergeCell ref="B159:D159"/>
    <mergeCell ref="B138:D138"/>
    <mergeCell ref="B139:D139"/>
    <mergeCell ref="B103:D103"/>
    <mergeCell ref="B69:D69"/>
    <mergeCell ref="B70:D70"/>
    <mergeCell ref="B73:D73"/>
    <mergeCell ref="B85:D85"/>
    <mergeCell ref="B86:D86"/>
    <mergeCell ref="B93:D93"/>
    <mergeCell ref="B98:D98"/>
    <mergeCell ref="B99:D99"/>
    <mergeCell ref="B111:D111"/>
    <mergeCell ref="B112:D112"/>
    <mergeCell ref="B115:D115"/>
    <mergeCell ref="B117:D117"/>
    <mergeCell ref="B90:D90"/>
    <mergeCell ref="B108:D108"/>
    <mergeCell ref="B109:D109"/>
    <mergeCell ref="B120:D120"/>
    <mergeCell ref="B121:D121"/>
    <mergeCell ref="B137:D137"/>
    <mergeCell ref="B118:D118"/>
    <mergeCell ref="B122:D122"/>
    <mergeCell ref="B131:D131"/>
    <mergeCell ref="B132:D132"/>
    <mergeCell ref="B13:E13"/>
    <mergeCell ref="B16:E16"/>
    <mergeCell ref="B14:E14"/>
    <mergeCell ref="B15:E15"/>
    <mergeCell ref="B18:E18"/>
    <mergeCell ref="B17:E17"/>
    <mergeCell ref="D1:H1"/>
    <mergeCell ref="B9:E9"/>
    <mergeCell ref="B10:E10"/>
    <mergeCell ref="B12:E12"/>
    <mergeCell ref="B3:I3"/>
    <mergeCell ref="B5:I5"/>
    <mergeCell ref="B7:E7"/>
    <mergeCell ref="B8:E8"/>
    <mergeCell ref="B11:E11"/>
    <mergeCell ref="B20:D20"/>
    <mergeCell ref="B19:E19"/>
    <mergeCell ref="B53:D53"/>
    <mergeCell ref="B55:D55"/>
    <mergeCell ref="B21:D21"/>
    <mergeCell ref="B23:D23"/>
    <mergeCell ref="B24:D24"/>
    <mergeCell ref="B27:D27"/>
    <mergeCell ref="B43:D43"/>
    <mergeCell ref="B52:D52"/>
  </mergeCells>
  <pageMargins left="0.7" right="0.7" top="0.75" bottom="0.75" header="0.3" footer="0.3"/>
  <pageSetup paperSize="9" scale="52" fitToHeight="0" orientation="portrait" r:id="rId1"/>
  <ignoredErrors>
    <ignoredError sqref="F144 G144:H144 G22" formula="1"/>
    <ignoredError sqref="B22 B68 B84 B97 B110 B137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D3FC-CCCA-4D2B-9C3A-70DF59DC70C8}">
  <sheetPr>
    <pageSetUpPr fitToPage="1"/>
  </sheetPr>
  <dimension ref="A1:H27"/>
  <sheetViews>
    <sheetView workbookViewId="0">
      <selection activeCell="B1" sqref="B1:H1"/>
    </sheetView>
  </sheetViews>
  <sheetFormatPr defaultRowHeight="15" x14ac:dyDescent="0.25"/>
  <cols>
    <col min="1" max="1" width="5.140625" bestFit="1" customWidth="1"/>
    <col min="2" max="2" width="29.42578125" customWidth="1"/>
    <col min="3" max="3" width="12.85546875" customWidth="1"/>
    <col min="4" max="4" width="7.85546875" customWidth="1"/>
    <col min="5" max="5" width="9.28515625" customWidth="1"/>
    <col min="6" max="6" width="8.28515625" customWidth="1"/>
    <col min="7" max="7" width="15.28515625" customWidth="1"/>
    <col min="8" max="8" width="13.28515625" customWidth="1"/>
    <col min="9" max="9" width="17.28515625" customWidth="1"/>
  </cols>
  <sheetData>
    <row r="1" spans="1:8" ht="46.5" customHeight="1" x14ac:dyDescent="0.25">
      <c r="B1" s="219" t="s">
        <v>360</v>
      </c>
      <c r="C1" s="219"/>
      <c r="D1" s="219"/>
      <c r="E1" s="219"/>
      <c r="F1" s="219"/>
      <c r="G1" s="219"/>
      <c r="H1" s="219"/>
    </row>
    <row r="3" spans="1:8" ht="18.75" x14ac:dyDescent="0.25">
      <c r="A3" s="258" t="s">
        <v>336</v>
      </c>
      <c r="B3" s="258"/>
      <c r="C3" s="258"/>
      <c r="D3" s="258"/>
      <c r="E3" s="258"/>
      <c r="F3" s="258"/>
      <c r="G3" s="258"/>
      <c r="H3" s="258"/>
    </row>
    <row r="4" spans="1:8" x14ac:dyDescent="0.25">
      <c r="A4" s="125"/>
      <c r="B4" s="126"/>
      <c r="C4" s="125"/>
      <c r="D4" s="125"/>
      <c r="E4" s="125"/>
      <c r="F4" s="125"/>
      <c r="G4" s="125"/>
      <c r="H4" s="125"/>
    </row>
    <row r="5" spans="1:8" ht="15" customHeight="1" x14ac:dyDescent="0.25">
      <c r="A5" s="259" t="s">
        <v>212</v>
      </c>
      <c r="B5" s="260" t="s">
        <v>213</v>
      </c>
      <c r="C5" s="260" t="s">
        <v>293</v>
      </c>
      <c r="D5" s="260"/>
      <c r="E5" s="260" t="s">
        <v>337</v>
      </c>
      <c r="F5" s="260"/>
      <c r="G5" s="127" t="s">
        <v>214</v>
      </c>
      <c r="H5" s="127" t="s">
        <v>215</v>
      </c>
    </row>
    <row r="6" spans="1:8" x14ac:dyDescent="0.25">
      <c r="A6" s="259"/>
      <c r="B6" s="260"/>
      <c r="C6" s="127" t="s">
        <v>211</v>
      </c>
      <c r="D6" s="128" t="s">
        <v>216</v>
      </c>
      <c r="E6" s="127" t="s">
        <v>211</v>
      </c>
      <c r="F6" s="127" t="s">
        <v>216</v>
      </c>
      <c r="G6" s="127" t="s">
        <v>217</v>
      </c>
      <c r="H6" s="127" t="s">
        <v>218</v>
      </c>
    </row>
    <row r="7" spans="1:8" x14ac:dyDescent="0.25">
      <c r="A7" s="129">
        <v>0</v>
      </c>
      <c r="B7" s="130">
        <v>1</v>
      </c>
      <c r="C7" s="129">
        <v>2</v>
      </c>
      <c r="D7" s="129">
        <v>3</v>
      </c>
      <c r="E7" s="129">
        <v>4</v>
      </c>
      <c r="F7" s="129">
        <v>5</v>
      </c>
      <c r="G7" s="129">
        <v>6</v>
      </c>
      <c r="H7" s="129">
        <v>7</v>
      </c>
    </row>
    <row r="8" spans="1:8" x14ac:dyDescent="0.25">
      <c r="A8" s="131" t="s">
        <v>193</v>
      </c>
      <c r="B8" s="132" t="s">
        <v>219</v>
      </c>
      <c r="C8" s="135">
        <v>51294.68</v>
      </c>
      <c r="D8" s="134">
        <f>C8*100/$C$25</f>
        <v>6.030515905830347</v>
      </c>
      <c r="E8" s="135">
        <v>54830.61</v>
      </c>
      <c r="F8" s="134">
        <f>E8*100/$E$25</f>
        <v>4.3059438743462426</v>
      </c>
      <c r="G8" s="133">
        <f>E8-C8</f>
        <v>3535.9300000000003</v>
      </c>
      <c r="H8" s="134">
        <f>E8*100/C8</f>
        <v>106.89336593970368</v>
      </c>
    </row>
    <row r="9" spans="1:8" x14ac:dyDescent="0.25">
      <c r="A9" s="131" t="s">
        <v>194</v>
      </c>
      <c r="B9" s="132" t="s">
        <v>220</v>
      </c>
      <c r="C9" s="135">
        <v>132789.26999999999</v>
      </c>
      <c r="D9" s="134">
        <f t="shared" ref="D9:D24" si="0">C9*100/$C$25</f>
        <v>15.611517702393318</v>
      </c>
      <c r="E9" s="135">
        <v>109938.72</v>
      </c>
      <c r="F9" s="134">
        <f t="shared" ref="F9:F24" si="1">E9*100/$E$25</f>
        <v>8.6336803099120498</v>
      </c>
      <c r="G9" s="133">
        <f t="shared" ref="G9:G22" si="2">E9-C9</f>
        <v>-22850.549999999988</v>
      </c>
      <c r="H9" s="134">
        <f t="shared" ref="H9:H24" si="3">E9*100/C9</f>
        <v>82.791870156376348</v>
      </c>
    </row>
    <row r="10" spans="1:8" ht="30" x14ac:dyDescent="0.25">
      <c r="A10" s="131" t="s">
        <v>195</v>
      </c>
      <c r="B10" s="132" t="s">
        <v>221</v>
      </c>
      <c r="C10" s="135">
        <v>1577.16</v>
      </c>
      <c r="D10" s="134">
        <f t="shared" si="0"/>
        <v>0.18542056341982036</v>
      </c>
      <c r="E10" s="135">
        <v>5380.74</v>
      </c>
      <c r="F10" s="134">
        <f t="shared" si="1"/>
        <v>0.4225589400236438</v>
      </c>
      <c r="G10" s="133">
        <f t="shared" si="2"/>
        <v>3803.58</v>
      </c>
      <c r="H10" s="134">
        <f t="shared" si="3"/>
        <v>341.16640036521341</v>
      </c>
    </row>
    <row r="11" spans="1:8" x14ac:dyDescent="0.25">
      <c r="A11" s="131" t="s">
        <v>222</v>
      </c>
      <c r="B11" s="132" t="s">
        <v>223</v>
      </c>
      <c r="C11" s="135">
        <v>15413.92</v>
      </c>
      <c r="D11" s="134">
        <f t="shared" si="0"/>
        <v>1.8121545885693509</v>
      </c>
      <c r="E11" s="135">
        <v>16467.77</v>
      </c>
      <c r="F11" s="134">
        <f t="shared" si="1"/>
        <v>1.293242831980947</v>
      </c>
      <c r="G11" s="133">
        <f t="shared" si="2"/>
        <v>1053.8500000000004</v>
      </c>
      <c r="H11" s="134">
        <f t="shared" si="3"/>
        <v>106.83700187882123</v>
      </c>
    </row>
    <row r="12" spans="1:8" x14ac:dyDescent="0.25">
      <c r="A12" s="131" t="s">
        <v>224</v>
      </c>
      <c r="B12" s="132" t="s">
        <v>225</v>
      </c>
      <c r="C12" s="135">
        <v>261836.17</v>
      </c>
      <c r="D12" s="134">
        <f t="shared" si="0"/>
        <v>30.783059527941276</v>
      </c>
      <c r="E12" s="135">
        <v>709946.69</v>
      </c>
      <c r="F12" s="134">
        <f t="shared" si="1"/>
        <v>55.753357493522159</v>
      </c>
      <c r="G12" s="133">
        <f t="shared" si="2"/>
        <v>448110.5199999999</v>
      </c>
      <c r="H12" s="134">
        <f t="shared" si="3"/>
        <v>271.14156535363315</v>
      </c>
    </row>
    <row r="13" spans="1:8" ht="30" x14ac:dyDescent="0.25">
      <c r="A13" s="131" t="s">
        <v>226</v>
      </c>
      <c r="B13" s="136" t="s">
        <v>227</v>
      </c>
      <c r="C13" s="135">
        <v>1044.56</v>
      </c>
      <c r="D13" s="134">
        <f t="shared" si="0"/>
        <v>0.12280485412120999</v>
      </c>
      <c r="E13" s="135">
        <v>0</v>
      </c>
      <c r="F13" s="134">
        <f t="shared" si="1"/>
        <v>0</v>
      </c>
      <c r="G13" s="133">
        <f t="shared" si="2"/>
        <v>-1044.56</v>
      </c>
      <c r="H13" s="134">
        <f t="shared" si="3"/>
        <v>0</v>
      </c>
    </row>
    <row r="14" spans="1:8" ht="30" x14ac:dyDescent="0.25">
      <c r="A14" s="131" t="s">
        <v>228</v>
      </c>
      <c r="B14" s="136" t="s">
        <v>229</v>
      </c>
      <c r="C14" s="135">
        <v>1975.12</v>
      </c>
      <c r="D14" s="134">
        <f t="shared" si="0"/>
        <v>0.23220717189236068</v>
      </c>
      <c r="E14" s="135">
        <v>1530.75</v>
      </c>
      <c r="F14" s="134">
        <f t="shared" si="1"/>
        <v>0.12021247959224804</v>
      </c>
      <c r="G14" s="133">
        <f t="shared" si="2"/>
        <v>-444.36999999999989</v>
      </c>
      <c r="H14" s="134">
        <f t="shared" si="3"/>
        <v>77.501620154724776</v>
      </c>
    </row>
    <row r="15" spans="1:8" x14ac:dyDescent="0.25">
      <c r="A15" s="131" t="s">
        <v>230</v>
      </c>
      <c r="B15" s="136" t="s">
        <v>202</v>
      </c>
      <c r="C15" s="135">
        <v>32696.39</v>
      </c>
      <c r="D15" s="134">
        <f t="shared" si="0"/>
        <v>3.8439873288659236</v>
      </c>
      <c r="E15" s="135">
        <v>18146.43</v>
      </c>
      <c r="F15" s="134">
        <f t="shared" si="1"/>
        <v>1.4250709430326034</v>
      </c>
      <c r="G15" s="133">
        <f t="shared" si="2"/>
        <v>-14549.96</v>
      </c>
      <c r="H15" s="134">
        <f t="shared" si="3"/>
        <v>55.499796766554354</v>
      </c>
    </row>
    <row r="16" spans="1:8" ht="30" x14ac:dyDescent="0.25">
      <c r="A16" s="131" t="s">
        <v>232</v>
      </c>
      <c r="B16" s="136" t="s">
        <v>233</v>
      </c>
      <c r="C16" s="135">
        <v>57431.85</v>
      </c>
      <c r="D16" s="134">
        <f t="shared" si="0"/>
        <v>6.752039098913623</v>
      </c>
      <c r="E16" s="135">
        <v>40440.53</v>
      </c>
      <c r="F16" s="134">
        <f t="shared" si="1"/>
        <v>3.1758656784744046</v>
      </c>
      <c r="G16" s="133">
        <f t="shared" si="2"/>
        <v>-16991.32</v>
      </c>
      <c r="H16" s="134">
        <f t="shared" si="3"/>
        <v>70.414813383166305</v>
      </c>
    </row>
    <row r="17" spans="1:8" x14ac:dyDescent="0.25">
      <c r="A17" s="131" t="s">
        <v>234</v>
      </c>
      <c r="B17" s="136" t="s">
        <v>235</v>
      </c>
      <c r="C17" s="135">
        <v>154932.39000000001</v>
      </c>
      <c r="D17" s="134">
        <f t="shared" si="0"/>
        <v>18.214798147162838</v>
      </c>
      <c r="E17" s="135">
        <v>173741.09</v>
      </c>
      <c r="F17" s="134">
        <f t="shared" si="1"/>
        <v>13.64419221686097</v>
      </c>
      <c r="G17" s="133">
        <f t="shared" si="2"/>
        <v>18808.699999999983</v>
      </c>
      <c r="H17" s="134">
        <f t="shared" si="3"/>
        <v>112.13994052502512</v>
      </c>
    </row>
    <row r="18" spans="1:8" ht="30" x14ac:dyDescent="0.25">
      <c r="A18" s="131" t="s">
        <v>236</v>
      </c>
      <c r="B18" s="136" t="s">
        <v>338</v>
      </c>
      <c r="C18" s="135">
        <v>51.7</v>
      </c>
      <c r="D18" s="134">
        <f t="shared" si="0"/>
        <v>6.0781678008602251E-3</v>
      </c>
      <c r="E18" s="135">
        <v>155.94</v>
      </c>
      <c r="F18" s="134">
        <f t="shared" si="1"/>
        <v>1.2246241429113285E-2</v>
      </c>
      <c r="G18" s="133">
        <f t="shared" si="2"/>
        <v>104.24</v>
      </c>
      <c r="H18" s="134">
        <f t="shared" si="3"/>
        <v>301.62475822050288</v>
      </c>
    </row>
    <row r="19" spans="1:8" x14ac:dyDescent="0.25">
      <c r="A19" s="131" t="s">
        <v>237</v>
      </c>
      <c r="B19" s="136" t="s">
        <v>238</v>
      </c>
      <c r="C19" s="135">
        <v>2787.32</v>
      </c>
      <c r="D19" s="134">
        <f t="shared" si="0"/>
        <v>0.32769436508111649</v>
      </c>
      <c r="E19" s="135">
        <v>0</v>
      </c>
      <c r="F19" s="134">
        <f t="shared" si="1"/>
        <v>0</v>
      </c>
      <c r="G19" s="133">
        <f t="shared" si="2"/>
        <v>-2787.32</v>
      </c>
      <c r="H19" s="134">
        <f t="shared" si="3"/>
        <v>0</v>
      </c>
    </row>
    <row r="20" spans="1:8" x14ac:dyDescent="0.25">
      <c r="A20" s="131" t="s">
        <v>239</v>
      </c>
      <c r="B20" s="136" t="s">
        <v>240</v>
      </c>
      <c r="C20" s="135">
        <v>61959.09</v>
      </c>
      <c r="D20" s="134">
        <f t="shared" si="0"/>
        <v>7.2842890872069779</v>
      </c>
      <c r="E20" s="135">
        <v>51880.58</v>
      </c>
      <c r="F20" s="134">
        <f t="shared" si="1"/>
        <v>4.07427284957308</v>
      </c>
      <c r="G20" s="133">
        <f t="shared" si="2"/>
        <v>-10078.509999999995</v>
      </c>
      <c r="H20" s="134">
        <f t="shared" si="3"/>
        <v>83.733605512927966</v>
      </c>
    </row>
    <row r="21" spans="1:8" ht="30" x14ac:dyDescent="0.25">
      <c r="A21" s="131" t="s">
        <v>241</v>
      </c>
      <c r="B21" s="136" t="s">
        <v>242</v>
      </c>
      <c r="C21" s="135">
        <v>48699.32</v>
      </c>
      <c r="D21" s="134">
        <f t="shared" si="0"/>
        <v>5.7253895309049971</v>
      </c>
      <c r="E21" s="135">
        <v>50534.32</v>
      </c>
      <c r="F21" s="134">
        <f t="shared" si="1"/>
        <v>3.9685486929336156</v>
      </c>
      <c r="G21" s="133">
        <f t="shared" si="2"/>
        <v>1835</v>
      </c>
      <c r="H21" s="134">
        <f t="shared" si="3"/>
        <v>103.76801975879745</v>
      </c>
    </row>
    <row r="22" spans="1:8" ht="30" x14ac:dyDescent="0.25">
      <c r="A22" s="131" t="s">
        <v>243</v>
      </c>
      <c r="B22" s="136" t="s">
        <v>244</v>
      </c>
      <c r="C22" s="135">
        <v>9658.2900000000009</v>
      </c>
      <c r="D22" s="134">
        <f t="shared" si="0"/>
        <v>1.1354875684597738</v>
      </c>
      <c r="E22" s="135">
        <v>23938.080000000002</v>
      </c>
      <c r="F22" s="134">
        <f t="shared" si="1"/>
        <v>1.8798993653291529</v>
      </c>
      <c r="G22" s="133">
        <f t="shared" si="2"/>
        <v>14279.79</v>
      </c>
      <c r="H22" s="134">
        <f t="shared" si="3"/>
        <v>247.85008526354042</v>
      </c>
    </row>
    <row r="23" spans="1:8" ht="30" x14ac:dyDescent="0.25">
      <c r="A23" s="131" t="s">
        <v>245</v>
      </c>
      <c r="B23" s="136" t="s">
        <v>246</v>
      </c>
      <c r="C23" s="135">
        <v>663.62</v>
      </c>
      <c r="D23" s="134">
        <f t="shared" si="0"/>
        <v>7.801922081251185E-2</v>
      </c>
      <c r="E23" s="135">
        <v>663.62</v>
      </c>
      <c r="F23" s="134">
        <f t="shared" si="1"/>
        <v>5.2115241356856211E-2</v>
      </c>
      <c r="G23" s="133">
        <f>E23-C23</f>
        <v>0</v>
      </c>
      <c r="H23" s="134">
        <f t="shared" si="3"/>
        <v>100</v>
      </c>
    </row>
    <row r="24" spans="1:8" x14ac:dyDescent="0.25">
      <c r="A24" s="131" t="s">
        <v>247</v>
      </c>
      <c r="B24" s="136" t="s">
        <v>248</v>
      </c>
      <c r="C24" s="135">
        <v>15774.42</v>
      </c>
      <c r="D24" s="134">
        <f t="shared" si="0"/>
        <v>1.854537170623705</v>
      </c>
      <c r="E24" s="135">
        <v>15774.42</v>
      </c>
      <c r="F24" s="134">
        <f t="shared" si="1"/>
        <v>1.2387928416328919</v>
      </c>
      <c r="G24" s="133">
        <f>E24-C24</f>
        <v>0</v>
      </c>
      <c r="H24" s="134">
        <f t="shared" si="3"/>
        <v>100</v>
      </c>
    </row>
    <row r="25" spans="1:8" x14ac:dyDescent="0.25">
      <c r="A25" s="137"/>
      <c r="B25" s="138" t="s">
        <v>249</v>
      </c>
      <c r="C25" s="139">
        <f>SUM(C8:C24)</f>
        <v>850585.2699999999</v>
      </c>
      <c r="D25" s="140">
        <f>C25*100/$C$25</f>
        <v>100</v>
      </c>
      <c r="E25" s="139">
        <f>SUM(E8:E24)</f>
        <v>1273370.2900000003</v>
      </c>
      <c r="F25" s="140">
        <f>E25*100/$E$25</f>
        <v>100</v>
      </c>
      <c r="G25" s="139">
        <f>E25-C25</f>
        <v>422785.02000000037</v>
      </c>
      <c r="H25" s="140">
        <f>E25*100/C25</f>
        <v>149.70518946325046</v>
      </c>
    </row>
    <row r="26" spans="1:8" x14ac:dyDescent="0.25">
      <c r="A26" s="131" t="s">
        <v>250</v>
      </c>
      <c r="B26" s="136" t="s">
        <v>251</v>
      </c>
      <c r="C26" s="133">
        <v>131478.24</v>
      </c>
      <c r="D26" s="134">
        <f>C26*100/$C$25</f>
        <v>15.457385007384389</v>
      </c>
      <c r="E26" s="133">
        <v>1171515.45</v>
      </c>
      <c r="F26" s="134">
        <f>E26*100/$E$25</f>
        <v>92.001160950598248</v>
      </c>
      <c r="G26" s="133">
        <f>E26-C26</f>
        <v>1040037.21</v>
      </c>
      <c r="H26" s="134">
        <f>E26*100/C26</f>
        <v>891.03371782281238</v>
      </c>
    </row>
    <row r="27" spans="1:8" x14ac:dyDescent="0.25">
      <c r="A27" s="137"/>
      <c r="B27" s="138" t="s">
        <v>252</v>
      </c>
      <c r="C27" s="139">
        <f>SUM(C25:C26)</f>
        <v>982063.50999999989</v>
      </c>
      <c r="D27" s="140">
        <f>C27*100/$C$25</f>
        <v>115.45738500738439</v>
      </c>
      <c r="E27" s="139">
        <f>E25+E26</f>
        <v>2444885.7400000002</v>
      </c>
      <c r="F27" s="140">
        <f>E27*100/$E$25</f>
        <v>192.00116095059826</v>
      </c>
      <c r="G27" s="139">
        <f>E27-C27</f>
        <v>1462822.2300000004</v>
      </c>
      <c r="H27" s="140">
        <f>E27*100/C27</f>
        <v>248.9539337430428</v>
      </c>
    </row>
  </sheetData>
  <mergeCells count="6">
    <mergeCell ref="B1:H1"/>
    <mergeCell ref="A3:H3"/>
    <mergeCell ref="A5:A6"/>
    <mergeCell ref="B5:B6"/>
    <mergeCell ref="C5:D5"/>
    <mergeCell ref="E5:F5"/>
  </mergeCells>
  <pageMargins left="0.7" right="0.7" top="0.75" bottom="0.75" header="0.3" footer="0.3"/>
  <pageSetup paperSize="9" scale="86" orientation="portrait" r:id="rId1"/>
  <ignoredErrors>
    <ignoredError sqref="D25" formula="1"/>
    <ignoredError sqref="C25 E2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E3BC-7F68-4495-A838-4729D6B36730}">
  <sheetPr>
    <pageSetUpPr fitToPage="1"/>
  </sheetPr>
  <dimension ref="A1:H37"/>
  <sheetViews>
    <sheetView workbookViewId="0">
      <selection activeCell="A2" sqref="A2:H2"/>
    </sheetView>
  </sheetViews>
  <sheetFormatPr defaultRowHeight="15" x14ac:dyDescent="0.25"/>
  <cols>
    <col min="1" max="1" width="5.140625" bestFit="1" customWidth="1"/>
    <col min="2" max="2" width="22" customWidth="1"/>
    <col min="3" max="3" width="18.140625" customWidth="1"/>
    <col min="4" max="4" width="7.7109375" customWidth="1"/>
    <col min="5" max="5" width="9.28515625" customWidth="1"/>
    <col min="6" max="6" width="11.5703125" customWidth="1"/>
    <col min="7" max="7" width="18" customWidth="1"/>
    <col min="8" max="8" width="10.85546875" customWidth="1"/>
    <col min="9" max="9" width="17.28515625" customWidth="1"/>
  </cols>
  <sheetData>
    <row r="1" spans="1:8" ht="56.25" customHeight="1" x14ac:dyDescent="0.25">
      <c r="B1" s="219" t="s">
        <v>360</v>
      </c>
      <c r="C1" s="219"/>
      <c r="D1" s="219"/>
      <c r="E1" s="219"/>
      <c r="F1" s="219"/>
      <c r="G1" s="219"/>
      <c r="H1" s="219"/>
    </row>
    <row r="2" spans="1:8" ht="18.75" x14ac:dyDescent="0.25">
      <c r="A2" s="261"/>
      <c r="B2" s="261"/>
      <c r="C2" s="261"/>
      <c r="D2" s="261"/>
      <c r="E2" s="261"/>
      <c r="F2" s="261"/>
      <c r="G2" s="261"/>
      <c r="H2" s="261"/>
    </row>
    <row r="3" spans="1:8" ht="18.75" x14ac:dyDescent="0.25">
      <c r="A3" s="258" t="s">
        <v>339</v>
      </c>
      <c r="B3" s="258"/>
      <c r="C3" s="258"/>
      <c r="D3" s="258"/>
      <c r="E3" s="258"/>
      <c r="F3" s="258"/>
      <c r="G3" s="258"/>
      <c r="H3" s="258"/>
    </row>
    <row r="4" spans="1:8" x14ac:dyDescent="0.25">
      <c r="A4" s="150"/>
      <c r="B4" s="151"/>
      <c r="C4" s="150"/>
      <c r="D4" s="150"/>
      <c r="E4" s="150"/>
      <c r="F4" s="150"/>
      <c r="G4" s="150"/>
      <c r="H4" s="152"/>
    </row>
    <row r="5" spans="1:8" ht="15" customHeight="1" x14ac:dyDescent="0.25">
      <c r="A5" s="262" t="s">
        <v>212</v>
      </c>
      <c r="B5" s="263" t="s">
        <v>254</v>
      </c>
      <c r="C5" s="263" t="s">
        <v>293</v>
      </c>
      <c r="D5" s="263"/>
      <c r="E5" s="263" t="s">
        <v>337</v>
      </c>
      <c r="F5" s="263"/>
      <c r="G5" s="153" t="s">
        <v>214</v>
      </c>
      <c r="H5" s="153" t="s">
        <v>215</v>
      </c>
    </row>
    <row r="6" spans="1:8" x14ac:dyDescent="0.25">
      <c r="A6" s="262"/>
      <c r="B6" s="263"/>
      <c r="C6" s="154" t="s">
        <v>211</v>
      </c>
      <c r="D6" s="154" t="s">
        <v>216</v>
      </c>
      <c r="E6" s="154" t="s">
        <v>211</v>
      </c>
      <c r="F6" s="154" t="s">
        <v>216</v>
      </c>
      <c r="G6" s="155" t="s">
        <v>217</v>
      </c>
      <c r="H6" s="155" t="s">
        <v>218</v>
      </c>
    </row>
    <row r="7" spans="1:8" ht="18.75" customHeight="1" x14ac:dyDescent="0.25">
      <c r="A7" s="141">
        <v>0</v>
      </c>
      <c r="B7" s="141">
        <v>1</v>
      </c>
      <c r="C7" s="141">
        <v>2</v>
      </c>
      <c r="D7" s="141">
        <v>3</v>
      </c>
      <c r="E7" s="141">
        <v>4</v>
      </c>
      <c r="F7" s="141">
        <v>5</v>
      </c>
      <c r="G7" s="141">
        <v>6</v>
      </c>
      <c r="H7" s="141">
        <v>7</v>
      </c>
    </row>
    <row r="8" spans="1:8" x14ac:dyDescent="0.25">
      <c r="A8" s="142" t="s">
        <v>193</v>
      </c>
      <c r="B8" s="143" t="s">
        <v>257</v>
      </c>
      <c r="C8" s="156">
        <v>191471.33</v>
      </c>
      <c r="D8" s="157">
        <f t="shared" ref="D8:D19" si="0">C8*100/$C$17</f>
        <v>145.70899983303738</v>
      </c>
      <c r="E8" s="156">
        <v>113906.36</v>
      </c>
      <c r="F8" s="158">
        <f t="shared" ref="F8:F19" si="1">E8*100/$E$17</f>
        <v>114.20438777032545</v>
      </c>
      <c r="G8" s="159">
        <f>E8-C8</f>
        <v>-77564.969999999987</v>
      </c>
      <c r="H8" s="158">
        <f>E8*100/C8</f>
        <v>59.490034356579656</v>
      </c>
    </row>
    <row r="9" spans="1:8" ht="45" x14ac:dyDescent="0.25">
      <c r="A9" s="142" t="s">
        <v>194</v>
      </c>
      <c r="B9" s="143" t="s">
        <v>258</v>
      </c>
      <c r="C9" s="156">
        <v>459660.39</v>
      </c>
      <c r="D9" s="157">
        <f t="shared" si="0"/>
        <v>349.79991881690012</v>
      </c>
      <c r="E9" s="156">
        <v>313340.7</v>
      </c>
      <c r="F9" s="158">
        <f t="shared" si="1"/>
        <v>314.16053332777216</v>
      </c>
      <c r="G9" s="159">
        <f t="shared" ref="G9:G18" si="2">E9-C9</f>
        <v>-146319.69</v>
      </c>
      <c r="H9" s="158">
        <f t="shared" ref="H9:H14" si="3">E9*100/C9</f>
        <v>68.167870631620005</v>
      </c>
    </row>
    <row r="10" spans="1:8" x14ac:dyDescent="0.25">
      <c r="A10" s="142" t="s">
        <v>195</v>
      </c>
      <c r="B10" s="143" t="s">
        <v>259</v>
      </c>
      <c r="C10" s="156">
        <v>152623.79999999999</v>
      </c>
      <c r="D10" s="157">
        <f t="shared" si="0"/>
        <v>116.14616793395402</v>
      </c>
      <c r="E10" s="156">
        <v>4545.7700000000004</v>
      </c>
      <c r="F10" s="158">
        <f t="shared" si="1"/>
        <v>4.557663679137077</v>
      </c>
      <c r="G10" s="159">
        <f t="shared" si="2"/>
        <v>-148078.03</v>
      </c>
      <c r="H10" s="158">
        <f t="shared" si="3"/>
        <v>2.9784148999042097</v>
      </c>
    </row>
    <row r="11" spans="1:8" x14ac:dyDescent="0.25">
      <c r="A11" s="142" t="s">
        <v>222</v>
      </c>
      <c r="B11" s="143" t="s">
        <v>260</v>
      </c>
      <c r="C11" s="156">
        <v>35000</v>
      </c>
      <c r="D11" s="157">
        <f t="shared" si="0"/>
        <v>26.634875279533016</v>
      </c>
      <c r="E11" s="156">
        <v>165.49</v>
      </c>
      <c r="F11" s="158">
        <f t="shared" si="1"/>
        <v>0.16592299264159752</v>
      </c>
      <c r="G11" s="159">
        <f t="shared" si="2"/>
        <v>-34834.51</v>
      </c>
      <c r="H11" s="158">
        <f t="shared" si="3"/>
        <v>0.47282857142857143</v>
      </c>
    </row>
    <row r="12" spans="1:8" ht="30" x14ac:dyDescent="0.25">
      <c r="A12" s="142" t="s">
        <v>224</v>
      </c>
      <c r="B12" s="143" t="s">
        <v>261</v>
      </c>
      <c r="C12" s="156">
        <v>129170.58</v>
      </c>
      <c r="D12" s="157">
        <f t="shared" si="0"/>
        <v>98.298351088141189</v>
      </c>
      <c r="E12" s="156">
        <v>15870.72</v>
      </c>
      <c r="F12" s="158">
        <f t="shared" si="1"/>
        <v>15.912244593491176</v>
      </c>
      <c r="G12" s="159">
        <f t="shared" si="2"/>
        <v>-113299.86</v>
      </c>
      <c r="H12" s="158">
        <f t="shared" si="3"/>
        <v>12.286636786797736</v>
      </c>
    </row>
    <row r="13" spans="1:8" ht="30" x14ac:dyDescent="0.25">
      <c r="A13" s="142" t="s">
        <v>226</v>
      </c>
      <c r="B13" s="143" t="s">
        <v>262</v>
      </c>
      <c r="C13" s="156">
        <v>152312.15</v>
      </c>
      <c r="D13" s="157">
        <f t="shared" si="0"/>
        <v>115.9090033945007</v>
      </c>
      <c r="E13" s="156">
        <v>24582.13</v>
      </c>
      <c r="F13" s="158">
        <f t="shared" si="1"/>
        <v>24.646447369054286</v>
      </c>
      <c r="G13" s="159">
        <f t="shared" si="2"/>
        <v>-127730.01999999999</v>
      </c>
      <c r="H13" s="158">
        <f t="shared" si="3"/>
        <v>16.139309963125068</v>
      </c>
    </row>
    <row r="14" spans="1:8" ht="45" x14ac:dyDescent="0.25">
      <c r="A14" s="142" t="s">
        <v>228</v>
      </c>
      <c r="B14" s="143" t="s">
        <v>263</v>
      </c>
      <c r="C14" s="156">
        <v>70506.78</v>
      </c>
      <c r="D14" s="157">
        <f t="shared" si="0"/>
        <v>53.655408333184937</v>
      </c>
      <c r="E14" s="156">
        <v>48375.29</v>
      </c>
      <c r="F14" s="158">
        <f t="shared" si="1"/>
        <v>48.501860455043484</v>
      </c>
      <c r="G14" s="159">
        <f t="shared" si="2"/>
        <v>-22131.489999999998</v>
      </c>
      <c r="H14" s="158">
        <f t="shared" si="3"/>
        <v>68.610834305580255</v>
      </c>
    </row>
    <row r="15" spans="1:8" ht="30" x14ac:dyDescent="0.25">
      <c r="A15" s="142" t="s">
        <v>230</v>
      </c>
      <c r="B15" s="143" t="s">
        <v>264</v>
      </c>
      <c r="C15" s="156">
        <v>0</v>
      </c>
      <c r="D15" s="157">
        <f t="shared" si="0"/>
        <v>0</v>
      </c>
      <c r="E15" s="156">
        <v>0</v>
      </c>
      <c r="F15" s="158">
        <f t="shared" si="1"/>
        <v>0</v>
      </c>
      <c r="G15" s="159">
        <f t="shared" si="2"/>
        <v>0</v>
      </c>
      <c r="H15" s="157" t="s">
        <v>231</v>
      </c>
    </row>
    <row r="16" spans="1:8" ht="45" x14ac:dyDescent="0.25">
      <c r="A16" s="142" t="s">
        <v>232</v>
      </c>
      <c r="B16" s="143" t="s">
        <v>265</v>
      </c>
      <c r="C16" s="156">
        <v>10561.45</v>
      </c>
      <c r="D16" s="157">
        <f t="shared" si="0"/>
        <v>8.0372258148863995</v>
      </c>
      <c r="E16" s="156">
        <v>474.74</v>
      </c>
      <c r="F16" s="158">
        <f t="shared" si="1"/>
        <v>0.47598212294804526</v>
      </c>
      <c r="G16" s="159">
        <f t="shared" si="2"/>
        <v>-10086.710000000001</v>
      </c>
      <c r="H16" s="158">
        <f>E16*100/C16</f>
        <v>4.4950267245501321</v>
      </c>
    </row>
    <row r="17" spans="1:8" ht="30" x14ac:dyDescent="0.25">
      <c r="A17" s="142" t="s">
        <v>234</v>
      </c>
      <c r="B17" s="143" t="s">
        <v>266</v>
      </c>
      <c r="C17" s="156">
        <v>131406.66</v>
      </c>
      <c r="D17" s="157">
        <f t="shared" si="0"/>
        <v>100</v>
      </c>
      <c r="E17" s="156">
        <v>99739.04</v>
      </c>
      <c r="F17" s="158">
        <f t="shared" si="1"/>
        <v>100</v>
      </c>
      <c r="G17" s="159">
        <f t="shared" si="2"/>
        <v>-31667.62000000001</v>
      </c>
      <c r="H17" s="158">
        <f>E17*100/C17</f>
        <v>75.90105402572442</v>
      </c>
    </row>
    <row r="18" spans="1:8" ht="30" x14ac:dyDescent="0.25">
      <c r="A18" s="142" t="s">
        <v>236</v>
      </c>
      <c r="B18" s="143" t="s">
        <v>267</v>
      </c>
      <c r="C18" s="156">
        <v>0</v>
      </c>
      <c r="D18" s="157">
        <f t="shared" si="0"/>
        <v>0</v>
      </c>
      <c r="E18" s="156">
        <v>0</v>
      </c>
      <c r="F18" s="158">
        <f t="shared" si="1"/>
        <v>0</v>
      </c>
      <c r="G18" s="159">
        <f t="shared" si="2"/>
        <v>0</v>
      </c>
      <c r="H18" s="157" t="s">
        <v>231</v>
      </c>
    </row>
    <row r="19" spans="1:8" x14ac:dyDescent="0.25">
      <c r="A19" s="144"/>
      <c r="B19" s="145" t="s">
        <v>268</v>
      </c>
      <c r="C19" s="160">
        <f>SUM(C8:C18)</f>
        <v>1332713.1399999999</v>
      </c>
      <c r="D19" s="161">
        <f t="shared" si="0"/>
        <v>1014.1899504941376</v>
      </c>
      <c r="E19" s="160">
        <f>SUM(E8:E18)</f>
        <v>621000.24</v>
      </c>
      <c r="F19" s="162">
        <f t="shared" si="1"/>
        <v>622.62504231041328</v>
      </c>
      <c r="G19" s="163">
        <f>SUM(G8:G18)</f>
        <v>-711712.89999999991</v>
      </c>
      <c r="H19" s="162">
        <f>E19*100/C19</f>
        <v>46.596692218401934</v>
      </c>
    </row>
    <row r="20" spans="1:8" ht="15.75" x14ac:dyDescent="0.25">
      <c r="A20" s="164"/>
      <c r="B20" s="164"/>
      <c r="C20" s="165"/>
      <c r="D20" s="166"/>
      <c r="E20" s="165"/>
      <c r="F20" s="164"/>
      <c r="G20" s="165"/>
      <c r="H20" s="164"/>
    </row>
    <row r="21" spans="1:8" ht="18.75" x14ac:dyDescent="0.25">
      <c r="A21" s="258" t="s">
        <v>253</v>
      </c>
      <c r="B21" s="258"/>
      <c r="C21" s="258"/>
      <c r="D21" s="258"/>
      <c r="E21" s="258"/>
      <c r="F21" s="258"/>
      <c r="G21" s="258"/>
      <c r="H21" s="258"/>
    </row>
    <row r="22" spans="1:8" ht="18.75" x14ac:dyDescent="0.25">
      <c r="A22" s="124"/>
      <c r="B22" s="124"/>
      <c r="C22" s="124"/>
      <c r="D22" s="124"/>
      <c r="E22" s="124"/>
      <c r="F22" s="124"/>
      <c r="G22" s="124"/>
      <c r="H22" s="124"/>
    </row>
    <row r="23" spans="1:8" ht="15" customHeight="1" x14ac:dyDescent="0.25">
      <c r="A23" s="262" t="s">
        <v>212</v>
      </c>
      <c r="B23" s="263" t="s">
        <v>254</v>
      </c>
      <c r="C23" s="264" t="s">
        <v>340</v>
      </c>
      <c r="D23" s="265"/>
      <c r="E23" s="264" t="s">
        <v>255</v>
      </c>
      <c r="F23" s="265"/>
      <c r="G23" s="268" t="s">
        <v>256</v>
      </c>
      <c r="H23" s="269"/>
    </row>
    <row r="24" spans="1:8" x14ac:dyDescent="0.25">
      <c r="A24" s="262"/>
      <c r="B24" s="263"/>
      <c r="C24" s="266"/>
      <c r="D24" s="267"/>
      <c r="E24" s="266"/>
      <c r="F24" s="267"/>
      <c r="G24" s="270"/>
      <c r="H24" s="271"/>
    </row>
    <row r="25" spans="1:8" x14ac:dyDescent="0.25">
      <c r="A25" s="141">
        <v>0</v>
      </c>
      <c r="B25" s="141">
        <v>1</v>
      </c>
      <c r="C25" s="272">
        <v>2</v>
      </c>
      <c r="D25" s="273"/>
      <c r="E25" s="272">
        <v>3</v>
      </c>
      <c r="F25" s="273"/>
      <c r="G25" s="272">
        <v>4</v>
      </c>
      <c r="H25" s="273"/>
    </row>
    <row r="26" spans="1:8" x14ac:dyDescent="0.25">
      <c r="A26" s="142" t="s">
        <v>193</v>
      </c>
      <c r="B26" s="143" t="s">
        <v>257</v>
      </c>
      <c r="C26" s="274">
        <v>192787.78</v>
      </c>
      <c r="D26" s="275"/>
      <c r="E26" s="276">
        <v>113906.36</v>
      </c>
      <c r="F26" s="277"/>
      <c r="G26" s="274">
        <f>C26-E26</f>
        <v>78881.42</v>
      </c>
      <c r="H26" s="275"/>
    </row>
    <row r="27" spans="1:8" ht="45" x14ac:dyDescent="0.25">
      <c r="A27" s="142" t="s">
        <v>194</v>
      </c>
      <c r="B27" s="143" t="s">
        <v>258</v>
      </c>
      <c r="C27" s="274">
        <v>482213.37</v>
      </c>
      <c r="D27" s="275"/>
      <c r="E27" s="276">
        <v>313340.7</v>
      </c>
      <c r="F27" s="277"/>
      <c r="G27" s="274">
        <f t="shared" ref="G27:G36" si="4">C27-E27</f>
        <v>168872.66999999998</v>
      </c>
      <c r="H27" s="275"/>
    </row>
    <row r="28" spans="1:8" x14ac:dyDescent="0.25">
      <c r="A28" s="142" t="s">
        <v>195</v>
      </c>
      <c r="B28" s="143" t="s">
        <v>259</v>
      </c>
      <c r="C28" s="274">
        <v>138030.22</v>
      </c>
      <c r="D28" s="275"/>
      <c r="E28" s="276">
        <v>4545.7700000000004</v>
      </c>
      <c r="F28" s="277"/>
      <c r="G28" s="274">
        <f t="shared" si="4"/>
        <v>133484.45000000001</v>
      </c>
      <c r="H28" s="275"/>
    </row>
    <row r="29" spans="1:8" x14ac:dyDescent="0.25">
      <c r="A29" s="142" t="s">
        <v>222</v>
      </c>
      <c r="B29" s="143" t="s">
        <v>260</v>
      </c>
      <c r="C29" s="274">
        <v>73091.490000000005</v>
      </c>
      <c r="D29" s="275"/>
      <c r="E29" s="276">
        <v>165.49</v>
      </c>
      <c r="F29" s="277"/>
      <c r="G29" s="274">
        <f t="shared" si="4"/>
        <v>72926</v>
      </c>
      <c r="H29" s="275"/>
    </row>
    <row r="30" spans="1:8" ht="30" x14ac:dyDescent="0.25">
      <c r="A30" s="142" t="s">
        <v>224</v>
      </c>
      <c r="B30" s="143" t="s">
        <v>261</v>
      </c>
      <c r="C30" s="274">
        <v>81802.27</v>
      </c>
      <c r="D30" s="275"/>
      <c r="E30" s="276">
        <v>15870.72</v>
      </c>
      <c r="F30" s="277"/>
      <c r="G30" s="274">
        <f t="shared" si="4"/>
        <v>65931.55</v>
      </c>
      <c r="H30" s="275"/>
    </row>
    <row r="31" spans="1:8" ht="30" x14ac:dyDescent="0.25">
      <c r="A31" s="142" t="s">
        <v>226</v>
      </c>
      <c r="B31" s="143" t="s">
        <v>262</v>
      </c>
      <c r="C31" s="274">
        <v>149498.26999999999</v>
      </c>
      <c r="D31" s="275"/>
      <c r="E31" s="276">
        <v>24582.13</v>
      </c>
      <c r="F31" s="277"/>
      <c r="G31" s="274">
        <f t="shared" si="4"/>
        <v>124916.13999999998</v>
      </c>
      <c r="H31" s="275"/>
    </row>
    <row r="32" spans="1:8" ht="45" x14ac:dyDescent="0.25">
      <c r="A32" s="142" t="s">
        <v>228</v>
      </c>
      <c r="B32" s="143" t="s">
        <v>263</v>
      </c>
      <c r="C32" s="274">
        <v>75296.55</v>
      </c>
      <c r="D32" s="275"/>
      <c r="E32" s="276">
        <v>48375.29</v>
      </c>
      <c r="F32" s="277"/>
      <c r="G32" s="274">
        <f t="shared" si="4"/>
        <v>26921.260000000002</v>
      </c>
      <c r="H32" s="275"/>
    </row>
    <row r="33" spans="1:8" ht="30" x14ac:dyDescent="0.25">
      <c r="A33" s="142" t="s">
        <v>230</v>
      </c>
      <c r="B33" s="143" t="s">
        <v>264</v>
      </c>
      <c r="C33" s="274">
        <v>2120408.4</v>
      </c>
      <c r="D33" s="275"/>
      <c r="E33" s="276">
        <v>0</v>
      </c>
      <c r="F33" s="277"/>
      <c r="G33" s="274">
        <f t="shared" si="4"/>
        <v>2120408.4</v>
      </c>
      <c r="H33" s="275"/>
    </row>
    <row r="34" spans="1:8" ht="45" x14ac:dyDescent="0.25">
      <c r="A34" s="142" t="s">
        <v>232</v>
      </c>
      <c r="B34" s="143" t="s">
        <v>265</v>
      </c>
      <c r="C34" s="274">
        <v>13550.05</v>
      </c>
      <c r="D34" s="275"/>
      <c r="E34" s="276">
        <v>474.74</v>
      </c>
      <c r="F34" s="277"/>
      <c r="G34" s="274">
        <f t="shared" si="4"/>
        <v>13075.31</v>
      </c>
      <c r="H34" s="275"/>
    </row>
    <row r="35" spans="1:8" ht="30" x14ac:dyDescent="0.25">
      <c r="A35" s="142" t="s">
        <v>234</v>
      </c>
      <c r="B35" s="143" t="s">
        <v>266</v>
      </c>
      <c r="C35" s="274">
        <v>643703.68999999994</v>
      </c>
      <c r="D35" s="275"/>
      <c r="E35" s="276">
        <v>99739.04</v>
      </c>
      <c r="F35" s="277"/>
      <c r="G35" s="274">
        <f t="shared" si="4"/>
        <v>543964.64999999991</v>
      </c>
      <c r="H35" s="275"/>
    </row>
    <row r="36" spans="1:8" ht="30" x14ac:dyDescent="0.25">
      <c r="A36" s="142" t="s">
        <v>236</v>
      </c>
      <c r="B36" s="143" t="s">
        <v>267</v>
      </c>
      <c r="C36" s="274">
        <v>13484677.9</v>
      </c>
      <c r="D36" s="275"/>
      <c r="E36" s="276">
        <v>0</v>
      </c>
      <c r="F36" s="277"/>
      <c r="G36" s="274">
        <f t="shared" si="4"/>
        <v>13484677.9</v>
      </c>
      <c r="H36" s="275"/>
    </row>
    <row r="37" spans="1:8" x14ac:dyDescent="0.25">
      <c r="A37" s="144"/>
      <c r="B37" s="145" t="s">
        <v>268</v>
      </c>
      <c r="C37" s="278">
        <f>SUM(C26:D36)</f>
        <v>17455059.989999998</v>
      </c>
      <c r="D37" s="279"/>
      <c r="E37" s="278">
        <f>SUM(E26:F36)</f>
        <v>621000.24</v>
      </c>
      <c r="F37" s="279"/>
      <c r="G37" s="278">
        <f>SUM(G26:H36)</f>
        <v>16834059.75</v>
      </c>
      <c r="H37" s="279"/>
    </row>
  </sheetData>
  <mergeCells count="52">
    <mergeCell ref="C36:D36"/>
    <mergeCell ref="E36:F36"/>
    <mergeCell ref="G36:H36"/>
    <mergeCell ref="C37:D37"/>
    <mergeCell ref="E37:F37"/>
    <mergeCell ref="G37:H37"/>
    <mergeCell ref="C35:D35"/>
    <mergeCell ref="E35:F35"/>
    <mergeCell ref="G35:H35"/>
    <mergeCell ref="C33:D33"/>
    <mergeCell ref="E33:F33"/>
    <mergeCell ref="G33:H33"/>
    <mergeCell ref="C34:D34"/>
    <mergeCell ref="E34:F34"/>
    <mergeCell ref="G34:H34"/>
    <mergeCell ref="C31:D31"/>
    <mergeCell ref="E31:F31"/>
    <mergeCell ref="G31:H31"/>
    <mergeCell ref="C32:D32"/>
    <mergeCell ref="E32:F32"/>
    <mergeCell ref="G32:H32"/>
    <mergeCell ref="C29:D29"/>
    <mergeCell ref="E29:F29"/>
    <mergeCell ref="G29:H29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A21:H21"/>
    <mergeCell ref="A23:A24"/>
    <mergeCell ref="B23:B24"/>
    <mergeCell ref="C23:D24"/>
    <mergeCell ref="E23:F24"/>
    <mergeCell ref="G23:H24"/>
    <mergeCell ref="B1:H1"/>
    <mergeCell ref="A2:H2"/>
    <mergeCell ref="A3:H3"/>
    <mergeCell ref="A5:A6"/>
    <mergeCell ref="B5:B6"/>
    <mergeCell ref="C5:D5"/>
    <mergeCell ref="E5:F5"/>
  </mergeCells>
  <pageMargins left="0.7" right="0.7" top="0.75" bottom="0.75" header="0.3" footer="0.3"/>
  <pageSetup paperSize="9" scale="79" orientation="portrait" r:id="rId1"/>
  <ignoredErrors>
    <ignoredError sqref="D19 F19" formula="1"/>
    <ignoredError sqref="C19 E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 </vt:lpstr>
      <vt:lpstr>Potraživanja</vt:lpstr>
      <vt:lpstr>Dospjele obveze</vt:lpstr>
      <vt:lpstr>Dana jamstva</vt:lpstr>
      <vt:lpstr>Obveze po sud.sporovima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SBKT Office</cp:lastModifiedBy>
  <cp:lastPrinted>2026-02-19T09:58:40Z</cp:lastPrinted>
  <dcterms:created xsi:type="dcterms:W3CDTF">2022-08-12T12:51:27Z</dcterms:created>
  <dcterms:modified xsi:type="dcterms:W3CDTF">2026-02-26T07:11:55Z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