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6BFD8638-A4CE-4189-9FB8-C60730D4A02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 Sažetak " sheetId="8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financiranja'!$A$1:$E$26</definedName>
    <definedName name="_xlnm.Print_Area" localSheetId="1">' Račun prihoda i rashoda'!$A$1:$E$82</definedName>
    <definedName name="_xlnm.Print_Area" localSheetId="0">' Sažetak '!$A$1:$H$42</definedName>
    <definedName name="_xlnm.Print_Area" localSheetId="3">'Posebni dio'!$A$1:$E$3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6" l="1"/>
  <c r="F42" i="6"/>
  <c r="F88" i="6"/>
  <c r="F61" i="6"/>
  <c r="F48" i="6"/>
  <c r="F49" i="6"/>
  <c r="F41" i="6"/>
  <c r="F35" i="6"/>
  <c r="F36" i="6"/>
  <c r="F37" i="6"/>
  <c r="F38" i="6"/>
  <c r="F34" i="6"/>
  <c r="G86" i="6"/>
  <c r="F54" i="6"/>
  <c r="F53" i="6" s="1"/>
  <c r="G53" i="6"/>
  <c r="E53" i="6"/>
  <c r="F43" i="6"/>
  <c r="G43" i="6"/>
  <c r="F80" i="6"/>
  <c r="F79" i="6" s="1"/>
  <c r="F78" i="6" s="1"/>
  <c r="F28" i="6" s="1"/>
  <c r="F27" i="6" s="1"/>
  <c r="G79" i="6"/>
  <c r="G78" i="6" s="1"/>
  <c r="G28" i="6" s="1"/>
  <c r="G27" i="6" s="1"/>
  <c r="E79" i="6"/>
  <c r="E78" i="6" s="1"/>
  <c r="E28" i="6" s="1"/>
  <c r="E27" i="6" s="1"/>
  <c r="D29" i="4"/>
  <c r="D30" i="4"/>
  <c r="D31" i="4"/>
  <c r="C32" i="4"/>
  <c r="E32" i="4"/>
  <c r="D33" i="4"/>
  <c r="D32" i="4" s="1"/>
  <c r="C41" i="4"/>
  <c r="C40" i="4" s="1"/>
  <c r="E41" i="4"/>
  <c r="D42" i="4"/>
  <c r="D43" i="4"/>
  <c r="C44" i="4"/>
  <c r="E44" i="4"/>
  <c r="D45" i="4"/>
  <c r="D44" i="4" s="1"/>
  <c r="C46" i="4"/>
  <c r="E46" i="4"/>
  <c r="D47" i="4"/>
  <c r="D46" i="4" s="1"/>
  <c r="C48" i="4"/>
  <c r="E48" i="4"/>
  <c r="D49" i="4"/>
  <c r="D50" i="4"/>
  <c r="D51" i="4"/>
  <c r="C52" i="4"/>
  <c r="E52" i="4"/>
  <c r="D53" i="4"/>
  <c r="D52" i="4" s="1"/>
  <c r="C54" i="4"/>
  <c r="E54" i="4"/>
  <c r="D55" i="4"/>
  <c r="D54" i="4" s="1"/>
  <c r="C60" i="4"/>
  <c r="C59" i="4" s="1"/>
  <c r="E60" i="4"/>
  <c r="D61" i="4"/>
  <c r="D62" i="4"/>
  <c r="C63" i="4"/>
  <c r="E63" i="4"/>
  <c r="D64" i="4"/>
  <c r="D63" i="4" s="1"/>
  <c r="C65" i="4"/>
  <c r="E65" i="4"/>
  <c r="D66" i="4"/>
  <c r="D65" i="4" s="1"/>
  <c r="C67" i="4"/>
  <c r="E67" i="4"/>
  <c r="D68" i="4"/>
  <c r="D69" i="4"/>
  <c r="D70" i="4"/>
  <c r="C71" i="4"/>
  <c r="E71" i="4"/>
  <c r="D72" i="4"/>
  <c r="D71" i="4" s="1"/>
  <c r="C73" i="4"/>
  <c r="E73" i="4"/>
  <c r="D74" i="4"/>
  <c r="D73" i="4" s="1"/>
  <c r="H24" i="8"/>
  <c r="G98" i="6"/>
  <c r="E98" i="6"/>
  <c r="F102" i="6"/>
  <c r="F99" i="6"/>
  <c r="F98" i="6" s="1"/>
  <c r="F96" i="6"/>
  <c r="F94" i="6"/>
  <c r="F87" i="6"/>
  <c r="F85" i="6"/>
  <c r="F77" i="6"/>
  <c r="F74" i="6"/>
  <c r="F72" i="6"/>
  <c r="F69" i="6"/>
  <c r="F66" i="6"/>
  <c r="F63" i="6"/>
  <c r="F60" i="6"/>
  <c r="F57" i="6"/>
  <c r="F52" i="6"/>
  <c r="F47" i="6"/>
  <c r="F40" i="6"/>
  <c r="D26" i="5"/>
  <c r="D22" i="5"/>
  <c r="D12" i="5"/>
  <c r="D9" i="5"/>
  <c r="D82" i="4"/>
  <c r="D27" i="4"/>
  <c r="D26" i="4"/>
  <c r="D25" i="4"/>
  <c r="D24" i="4"/>
  <c r="D23" i="4"/>
  <c r="D17" i="4"/>
  <c r="D11" i="4"/>
  <c r="D12" i="4"/>
  <c r="D13" i="4"/>
  <c r="D14" i="4"/>
  <c r="D15" i="4"/>
  <c r="D10" i="4"/>
  <c r="G22" i="8"/>
  <c r="G23" i="8"/>
  <c r="G15" i="8"/>
  <c r="G14" i="8"/>
  <c r="G12" i="8"/>
  <c r="G11" i="8"/>
  <c r="D48" i="4" l="1"/>
  <c r="D67" i="4"/>
  <c r="E59" i="4"/>
  <c r="D60" i="4"/>
  <c r="E40" i="4"/>
  <c r="D41" i="4"/>
  <c r="D40" i="4" s="1"/>
  <c r="G24" i="8"/>
  <c r="G10" i="8"/>
  <c r="G42" i="8"/>
  <c r="H42" i="8" s="1"/>
  <c r="F42" i="8"/>
  <c r="F24" i="8"/>
  <c r="H13" i="8"/>
  <c r="G13" i="8"/>
  <c r="F13" i="8"/>
  <c r="H10" i="8"/>
  <c r="F10" i="8"/>
  <c r="D59" i="4" l="1"/>
  <c r="H16" i="8"/>
  <c r="H25" i="8" s="1"/>
  <c r="H32" i="8" s="1"/>
  <c r="H33" i="8" s="1"/>
  <c r="F16" i="8"/>
  <c r="F25" i="8" s="1"/>
  <c r="F32" i="8" s="1"/>
  <c r="F33" i="8" s="1"/>
  <c r="G16" i="8"/>
  <c r="G25" i="8" s="1"/>
  <c r="G32" i="8" l="1"/>
  <c r="G33" i="8" s="1"/>
  <c r="E51" i="6"/>
  <c r="E50" i="6" s="1"/>
  <c r="E15" i="6" s="1"/>
  <c r="F51" i="6"/>
  <c r="F50" i="6" s="1"/>
  <c r="F15" i="6" s="1"/>
  <c r="G51" i="6"/>
  <c r="G50" i="6" s="1"/>
  <c r="G15" i="6" s="1"/>
  <c r="E56" i="6"/>
  <c r="E55" i="6" s="1"/>
  <c r="F56" i="6"/>
  <c r="F55" i="6" s="1"/>
  <c r="G56" i="6"/>
  <c r="G55" i="6" s="1"/>
  <c r="E86" i="6"/>
  <c r="F86" i="6"/>
  <c r="E68" i="6"/>
  <c r="E67" i="6" s="1"/>
  <c r="E22" i="6" s="1"/>
  <c r="F68" i="6"/>
  <c r="F67" i="6" s="1"/>
  <c r="F22" i="6" s="1"/>
  <c r="G68" i="6"/>
  <c r="G67" i="6" s="1"/>
  <c r="G22" i="6" s="1"/>
  <c r="E65" i="6"/>
  <c r="E64" i="6" s="1"/>
  <c r="E21" i="6" s="1"/>
  <c r="F65" i="6"/>
  <c r="F64" i="6" s="1"/>
  <c r="F21" i="6" s="1"/>
  <c r="G65" i="6"/>
  <c r="G64" i="6" s="1"/>
  <c r="G21" i="6" s="1"/>
  <c r="G62" i="6"/>
  <c r="F62" i="6"/>
  <c r="E62" i="6"/>
  <c r="G59" i="6"/>
  <c r="F59" i="6"/>
  <c r="E59" i="6"/>
  <c r="G73" i="6"/>
  <c r="F73" i="6"/>
  <c r="E73" i="6"/>
  <c r="G71" i="6"/>
  <c r="G70" i="6" s="1"/>
  <c r="F71" i="6"/>
  <c r="E71" i="6"/>
  <c r="G84" i="6"/>
  <c r="G83" i="6" s="1"/>
  <c r="F84" i="6"/>
  <c r="E84" i="6"/>
  <c r="E101" i="6"/>
  <c r="F101" i="6"/>
  <c r="F8" i="6" s="1"/>
  <c r="G101" i="6"/>
  <c r="G8" i="6" s="1"/>
  <c r="G20" i="6" l="1"/>
  <c r="E20" i="6"/>
  <c r="F20" i="6"/>
  <c r="F83" i="6"/>
  <c r="F17" i="6" s="1"/>
  <c r="E83" i="6"/>
  <c r="E17" i="6" s="1"/>
  <c r="G58" i="6"/>
  <c r="G19" i="6" s="1"/>
  <c r="G18" i="6" s="1"/>
  <c r="F58" i="6"/>
  <c r="F19" i="6" s="1"/>
  <c r="F18" i="6" s="1"/>
  <c r="G24" i="6"/>
  <c r="G23" i="6" s="1"/>
  <c r="E58" i="6"/>
  <c r="E19" i="6" s="1"/>
  <c r="E18" i="6" s="1"/>
  <c r="E70" i="6"/>
  <c r="E24" i="6" s="1"/>
  <c r="E23" i="6" s="1"/>
  <c r="F70" i="6"/>
  <c r="F24" i="6" s="1"/>
  <c r="F23" i="6" s="1"/>
  <c r="E8" i="6"/>
  <c r="G82" i="6" l="1"/>
  <c r="G81" i="6" s="1"/>
  <c r="G17" i="6"/>
  <c r="G16" i="6"/>
  <c r="F16" i="6"/>
  <c r="F14" i="6" s="1"/>
  <c r="F13" i="6" s="1"/>
  <c r="E16" i="6"/>
  <c r="E14" i="6" s="1"/>
  <c r="E13" i="6" s="1"/>
  <c r="E82" i="6"/>
  <c r="E81" i="6" s="1"/>
  <c r="F82" i="6"/>
  <c r="F81" i="6" s="1"/>
  <c r="G14" i="6" l="1"/>
  <c r="G13" i="6" s="1"/>
  <c r="E95" i="6"/>
  <c r="F95" i="6"/>
  <c r="G95" i="6"/>
  <c r="G97" i="6" l="1"/>
  <c r="F97" i="6"/>
  <c r="C9" i="4"/>
  <c r="E97" i="6" l="1"/>
  <c r="C16" i="4"/>
  <c r="C8" i="4" s="1"/>
  <c r="G93" i="6" l="1"/>
  <c r="F93" i="6"/>
  <c r="E93" i="6"/>
  <c r="G76" i="6"/>
  <c r="G75" i="6" s="1"/>
  <c r="G26" i="6" s="1"/>
  <c r="G25" i="6" s="1"/>
  <c r="F76" i="6"/>
  <c r="F75" i="6" s="1"/>
  <c r="F26" i="6" s="1"/>
  <c r="F25" i="6" s="1"/>
  <c r="E76" i="6"/>
  <c r="E75" i="6" s="1"/>
  <c r="E26" i="6" s="1"/>
  <c r="E25" i="6" s="1"/>
  <c r="G46" i="6"/>
  <c r="G45" i="6" s="1"/>
  <c r="G12" i="6" s="1"/>
  <c r="G11" i="6" s="1"/>
  <c r="F46" i="6"/>
  <c r="F45" i="6" s="1"/>
  <c r="F12" i="6" s="1"/>
  <c r="F11" i="6" s="1"/>
  <c r="E46" i="6"/>
  <c r="E45" i="6" s="1"/>
  <c r="E12" i="6" s="1"/>
  <c r="E11" i="6" s="1"/>
  <c r="G39" i="6"/>
  <c r="F39" i="6"/>
  <c r="E39" i="6"/>
  <c r="G33" i="6"/>
  <c r="G32" i="6" s="1"/>
  <c r="F33" i="6"/>
  <c r="F32" i="6" s="1"/>
  <c r="E33" i="6"/>
  <c r="E32" i="6" s="1"/>
  <c r="E21" i="5"/>
  <c r="E20" i="5" s="1"/>
  <c r="D21" i="5"/>
  <c r="D20" i="5" s="1"/>
  <c r="C21" i="5"/>
  <c r="C20" i="5" s="1"/>
  <c r="E25" i="5"/>
  <c r="E24" i="5" s="1"/>
  <c r="D25" i="5"/>
  <c r="D24" i="5" s="1"/>
  <c r="C25" i="5"/>
  <c r="C24" i="5" s="1"/>
  <c r="E8" i="5"/>
  <c r="D8" i="5"/>
  <c r="C8" i="5"/>
  <c r="E11" i="5"/>
  <c r="D11" i="5"/>
  <c r="C11" i="5"/>
  <c r="E81" i="4"/>
  <c r="E80" i="4" s="1"/>
  <c r="D81" i="4"/>
  <c r="D80" i="4" s="1"/>
  <c r="C81" i="4"/>
  <c r="C80" i="4" s="1"/>
  <c r="E28" i="4"/>
  <c r="D28" i="4"/>
  <c r="C28" i="4"/>
  <c r="E22" i="4"/>
  <c r="D22" i="4"/>
  <c r="C22" i="4"/>
  <c r="E16" i="4"/>
  <c r="D16" i="4"/>
  <c r="E9" i="4"/>
  <c r="D9" i="4"/>
  <c r="F31" i="6" l="1"/>
  <c r="E8" i="4"/>
  <c r="D8" i="4"/>
  <c r="C21" i="4"/>
  <c r="E21" i="4"/>
  <c r="D21" i="4"/>
  <c r="G100" i="6"/>
  <c r="E100" i="6"/>
  <c r="F100" i="6"/>
  <c r="G31" i="6"/>
  <c r="F92" i="6"/>
  <c r="F7" i="6" s="1"/>
  <c r="F6" i="6" s="1"/>
  <c r="E92" i="6"/>
  <c r="E7" i="6" s="1"/>
  <c r="E6" i="6" s="1"/>
  <c r="E31" i="6"/>
  <c r="G92" i="6"/>
  <c r="G7" i="6" s="1"/>
  <c r="G6" i="6" s="1"/>
  <c r="G30" i="6" l="1"/>
  <c r="F30" i="6"/>
  <c r="E30" i="6"/>
  <c r="G10" i="6"/>
  <c r="F91" i="6"/>
  <c r="F90" i="6" s="1"/>
  <c r="E91" i="6"/>
  <c r="E90" i="6" s="1"/>
  <c r="G91" i="6"/>
  <c r="G90" i="6" s="1"/>
  <c r="F10" i="6"/>
  <c r="E10" i="6"/>
  <c r="E9" i="6" s="1"/>
  <c r="E29" i="6" l="1"/>
  <c r="G9" i="6"/>
  <c r="G29" i="6" s="1"/>
  <c r="F9" i="6"/>
  <c r="F29" i="6" s="1"/>
</calcChain>
</file>

<file path=xl/sharedStrings.xml><?xml version="1.0" encoding="utf-8"?>
<sst xmlns="http://schemas.openxmlformats.org/spreadsheetml/2006/main" count="278" uniqueCount="161">
  <si>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</si>
  <si>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</si>
  <si>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</si>
  <si>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</si>
  <si>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</si>
  <si>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</si>
  <si>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</si>
  <si>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</si>
  <si>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</si>
  <si>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</si>
  <si>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</si>
  <si>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</si>
  <si>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</si>
  <si>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</si>
  <si>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</si>
  <si>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</si>
  <si>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</si>
  <si>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</si>
  <si>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</si>
  <si>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</si>
  <si>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</si>
  <si>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</si>
  <si>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</si>
  <si>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</si>
  <si>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</si>
  <si>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</si>
  <si>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</si>
  <si>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</si>
  <si>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</si>
  <si>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</si>
  <si>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</si>
  <si>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</si>
  <si>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</si>
  <si>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</si>
  <si>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</si>
  <si>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</si>
  <si>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</si>
  <si>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</si>
  <si>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</si>
  <si>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</si>
  <si>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</si>
  <si>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</si>
  <si>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</si>
  <si>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</si>
  <si>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</si>
  <si>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</si>
  <si>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</si>
  <si>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</si>
  <si>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</si>
  <si>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Ostali prihodi za posebne namjene</t>
  </si>
  <si>
    <t>Namjenski primici</t>
  </si>
  <si>
    <t>Namjenski primici od zaduživanja</t>
  </si>
  <si>
    <t>VIŠAK / MANJAK TEKUĆE GODINE
(VIŠAK / MANJAK + NETO FINANCIRANJE)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</si>
  <si>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</si>
  <si>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</si>
  <si>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</si>
  <si>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Prihodi iz nadležnog proračuna i od HZZO-a temeljem ugovornih obveza</t>
  </si>
  <si>
    <t>Kazne, upravne mjere i ostali prihodi</t>
  </si>
  <si>
    <t>Financijski rashodi</t>
  </si>
  <si>
    <t>Pomoći dane u inozemstvo i unutar općeg proračuna</t>
  </si>
  <si>
    <t>Ostali rashodi</t>
  </si>
  <si>
    <t>Rashodi za nabavu proizvedene dugotrajne imovine</t>
  </si>
  <si>
    <t>Rashodi za dodatna ulaganja na nefinancijskoj imovini</t>
  </si>
  <si>
    <t>Vlastiti izvori</t>
  </si>
  <si>
    <t>Rezultat poslovanja</t>
  </si>
  <si>
    <t>07</t>
  </si>
  <si>
    <t>Zdravstvo</t>
  </si>
  <si>
    <t>076</t>
  </si>
  <si>
    <t>Poslovi i usluge zdravstva koji nisu drugdje svrstani</t>
  </si>
  <si>
    <t>Decentralizacija</t>
  </si>
  <si>
    <t xml:space="preserve"> 40711 SPECIJALNA BOLNICA ZA MEDICINSKU REHABILITACIJU KRAPINSKE TOPLICE</t>
  </si>
  <si>
    <t>SVEUKUPNO</t>
  </si>
  <si>
    <t>PROGRAM 1003</t>
  </si>
  <si>
    <t>Program - ZDRAVSTVENA ZAŠTITA - REDOVNA DJELATNOST</t>
  </si>
  <si>
    <t>Naziv aktivnosti - Redovni poslovi zdravstvene zaštite</t>
  </si>
  <si>
    <t>1.1.</t>
  </si>
  <si>
    <t>Pomoći dane u inozemstvo i unutar istog proračuna</t>
  </si>
  <si>
    <t>Posebne namjene</t>
  </si>
  <si>
    <t>PROGRAM 1000</t>
  </si>
  <si>
    <t>NAZIV PROGRAMA - ZDRAVSTVENA ZAŠTITA - ZAKONSKI STANDARD</t>
  </si>
  <si>
    <t>PROGRAM 1001</t>
  </si>
  <si>
    <t>NAZIV PROGRAMA - ZDRAVSTVENA ZAŠTITA - IZNAD STANDARDA</t>
  </si>
  <si>
    <t>Dodatna ulaganja na građevinskim objektima</t>
  </si>
  <si>
    <t>UKUPNO PRIMICI</t>
  </si>
  <si>
    <t xml:space="preserve"> Opći prihodi i primici</t>
  </si>
  <si>
    <t xml:space="preserve"> Decentralizacija-prenamjena-potres</t>
  </si>
  <si>
    <t xml:space="preserve"> Vlastiti prihodi</t>
  </si>
  <si>
    <t xml:space="preserve"> Posebne namjene </t>
  </si>
  <si>
    <t xml:space="preserve"> Donacije</t>
  </si>
  <si>
    <t>Donacije</t>
  </si>
  <si>
    <t xml:space="preserve"> Prihodi od prodaje nefinancijske imovine</t>
  </si>
  <si>
    <t>Decentralizacija-prenamjena-potres</t>
  </si>
  <si>
    <t>Naziv projekta - Izgradnja, investicije, ulaganje i opremanje zdravstvenih ustanova</t>
  </si>
  <si>
    <t>Aktivnost A100301</t>
  </si>
  <si>
    <t>Naziv projekta - Tekuće poslovanje zdravstvenih ustanova - iznad standarda</t>
  </si>
  <si>
    <t>Kapitalni projekt K100101</t>
  </si>
  <si>
    <t xml:space="preserve"> </t>
  </si>
  <si>
    <t>PLAN 
2026.</t>
  </si>
  <si>
    <t>Plan za 2026.</t>
  </si>
  <si>
    <t>Kapitalni projekt K100104</t>
  </si>
  <si>
    <t>Naziv projekta - Obnova zdravstvenih ustanova od potresa</t>
  </si>
  <si>
    <t>Tekući projekt T100101</t>
  </si>
  <si>
    <t>5.0.3.</t>
  </si>
  <si>
    <t>3.1.</t>
  </si>
  <si>
    <t>4.3.</t>
  </si>
  <si>
    <t>6.1.</t>
  </si>
  <si>
    <t>7.1.</t>
  </si>
  <si>
    <t>5.2.29</t>
  </si>
  <si>
    <t>5.0.119</t>
  </si>
  <si>
    <t>5.0.11319</t>
  </si>
  <si>
    <t>5.8.1009</t>
  </si>
  <si>
    <t>5.8.1119</t>
  </si>
  <si>
    <t>Izvor 6.1 Donacije</t>
  </si>
  <si>
    <t>Ostale pomoći</t>
  </si>
  <si>
    <t>Izvor 5.0.11319 Pomoći iz državnog proračuna kroz opće prihode i primitke-predfinanciranje iz 3.1.</t>
  </si>
  <si>
    <t xml:space="preserve">Izvor 5.8.1009 Mehanizam za oporavak i otpornost-bespovratna sredstva-raspodjela predujma ili unaprijed naplaćenih prihoda </t>
  </si>
  <si>
    <t xml:space="preserve">Izvor 5.0.119 Pomoći iz državnog proračuna kroz opće prihode i primitke </t>
  </si>
  <si>
    <t xml:space="preserve">Izvor 5.8.1119 Mehanizam za oporavak i otpornost-bespovratna sredstva-raspodjela predujma ili unaprijed naplaćenih prihoda </t>
  </si>
  <si>
    <t xml:space="preserve">Pomoći iz državnog proračuna kroz opće prihode i primitke </t>
  </si>
  <si>
    <t>Pomoći iz državnog proračuna kroz opće prihode i primitke-predfinanciranje iz 3.1.</t>
  </si>
  <si>
    <t xml:space="preserve">Mehanizam za oporavak i otpornost-bespovratna sredstva-raspodjela predujma ili unaprijed naplaćenih prihoda </t>
  </si>
  <si>
    <t>Izvor 5 POMOĆI</t>
  </si>
  <si>
    <t>Izvor 5.0.3 Decentralizacija</t>
  </si>
  <si>
    <t>Izvor 1 OPĆI PRIHODI I PRIMICI</t>
  </si>
  <si>
    <t>Izvor 3 VLASTITI PRIHODI</t>
  </si>
  <si>
    <t>Izvor 4 PRIHODI ZA POSEBNE NAMJENE</t>
  </si>
  <si>
    <t>Izvor 6 DONACIJE</t>
  </si>
  <si>
    <t>Izvor 7 PRIHODI OD PRODAJE ILI ZAMJENE NEFINANCIJSKE IMOVINE I NAKNADE S NASLOVA OSIGURANJA</t>
  </si>
  <si>
    <t xml:space="preserve"> Ostale pomoći </t>
  </si>
  <si>
    <t xml:space="preserve"> Pomoći iz državnog proračuna</t>
  </si>
  <si>
    <t>POMOĆI</t>
  </si>
  <si>
    <t xml:space="preserve"> Instrumenti EU nove generacije</t>
  </si>
  <si>
    <t xml:space="preserve"> Prihodi od prodaje ili zamjene nefinancijske imovine i naknade s naslova osiguranja</t>
  </si>
  <si>
    <t>Prihodi od prodaje ili zamjene nefinancijske imovine i naknade s naslova osiguranja</t>
  </si>
  <si>
    <t>Izvor 7.1 Prihodi od prodaje ili zamjene nefinancijske imovine i naknade s naslova osiguranja</t>
  </si>
  <si>
    <t>DONACIJE</t>
  </si>
  <si>
    <t>PRIHODI OD PRODAJE ILI ZAMJENE NEFINACIJSKE IMOVINE I NAKNADE S NASLOVA OSIGURANJA</t>
  </si>
  <si>
    <t>PRIHODI ZA POSEBNE NAMJENE</t>
  </si>
  <si>
    <t>VLASTITI PRIHODI</t>
  </si>
  <si>
    <t>OPĆI PRIHODI I PRIMICI</t>
  </si>
  <si>
    <t>Kapitalni projekt K100001</t>
  </si>
  <si>
    <t>Izvor 5.8. Instrumenti EU nove generacije</t>
  </si>
  <si>
    <t>Izvor 1.1. Opći prihodi i primici</t>
  </si>
  <si>
    <t>Izvor 1.4. Decentralizacija-prenamjena-potres</t>
  </si>
  <si>
    <t>Izvor 3.1. Vlastiti prihodi</t>
  </si>
  <si>
    <t>Izvor 4.3. Posebne namjene</t>
  </si>
  <si>
    <t>Izvor 5.2. Ostale pomoći</t>
  </si>
  <si>
    <t>Izvor 5.0. Ostale pomoći iz državnog proračuna</t>
  </si>
  <si>
    <t>1.1.4</t>
  </si>
  <si>
    <t>Izvor 5.2.29 Ostale pomoći</t>
  </si>
  <si>
    <t>POVEĆANJE/SMANJENJE</t>
  </si>
  <si>
    <t>PRVA IZMJENA PLANA 2026.</t>
  </si>
  <si>
    <t>Povećanje/Smanjenje</t>
  </si>
  <si>
    <t>Prva izmjena plana za 2026.</t>
  </si>
  <si>
    <t>Izvor 8 NAMJENSKI PRIMICI</t>
  </si>
  <si>
    <t>Izvor 8.1. Namjenski primici</t>
  </si>
  <si>
    <t>8.1.</t>
  </si>
  <si>
    <t>Izdaci za financijsku imovinu i otplatu zajmova</t>
  </si>
  <si>
    <t xml:space="preserve">PRVA IZMJENA FINANCIJSKOG PLANA SPECIJALNE BOLNICE ZA MEDICINSKU REHABILITACIJU KRAPINSKE TOPLICE 
ZA 2026. GODINU </t>
  </si>
  <si>
    <t>Predsjednica Upravnog vijeća:</t>
  </si>
  <si>
    <t>Vlatka Mlakar, dipl.oec.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</si>
</sst>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222">
    <xf numFmtId="0" fontId="0" fillId="0" borderId="0" xfId="0"/>
    <xf numFmtId="0" fontId="8" fillId="0" borderId="0" xfId="3" applyFont="1" applyAlignment="1">
      <alignment horizontal="center" vertical="center" wrapText="1"/>
    </xf>
    <xf numFmtId="0" fontId="6" fillId="0" borderId="0" xfId="3" applyFont="1"/>
    <xf numFmtId="0" fontId="10" fillId="0" borderId="0" xfId="3" applyFont="1" applyAlignment="1">
      <alignment vertical="center" wrapText="1"/>
    </xf>
    <xf numFmtId="0" fontId="11" fillId="0" borderId="0" xfId="3" applyFont="1" applyAlignment="1">
      <alignment wrapText="1"/>
    </xf>
    <xf numFmtId="0" fontId="11" fillId="0" borderId="0" xfId="3" applyFont="1" applyAlignment="1">
      <alignment vertical="center" wrapText="1"/>
    </xf>
    <xf numFmtId="0" fontId="14" fillId="0" borderId="0" xfId="3" applyFont="1"/>
    <xf numFmtId="0" fontId="7" fillId="0" borderId="0" xfId="3" applyFont="1" applyAlignment="1">
      <alignment vertical="center" wrapText="1"/>
    </xf>
    <xf numFmtId="0" fontId="6" fillId="0" borderId="4" xfId="3" applyFont="1" applyBorder="1"/>
    <xf numFmtId="0" fontId="7" fillId="0" borderId="0" xfId="3" applyFont="1" applyAlignment="1">
      <alignment horizontal="center" vertical="center" wrapText="1"/>
    </xf>
    <xf numFmtId="4" fontId="6" fillId="0" borderId="4" xfId="3" applyNumberFormat="1" applyFont="1" applyBorder="1" applyAlignment="1">
      <alignment horizontal="right"/>
    </xf>
    <xf numFmtId="4" fontId="12" fillId="0" borderId="4" xfId="3" applyNumberFormat="1" applyFont="1" applyBorder="1" applyAlignment="1">
      <alignment horizontal="right"/>
    </xf>
    <xf numFmtId="0" fontId="15" fillId="0" borderId="0" xfId="3" applyFont="1" applyAlignment="1">
      <alignment horizontal="left" vertical="center"/>
    </xf>
    <xf numFmtId="0" fontId="15" fillId="0" borderId="0" xfId="3" applyFont="1" applyAlignment="1">
      <alignment horizontal="center" vertical="center" wrapText="1"/>
    </xf>
    <xf numFmtId="0" fontId="16" fillId="0" borderId="0" xfId="3" applyFont="1" applyAlignment="1">
      <alignment vertical="center" wrapText="1"/>
    </xf>
    <xf numFmtId="0" fontId="15" fillId="3" borderId="4" xfId="0" applyFont="1" applyFill="1" applyBorder="1" applyAlignment="1">
      <alignment horizontal="center" vertical="center" wrapText="1"/>
    </xf>
    <xf numFmtId="3" fontId="15" fillId="3" borderId="4" xfId="0" applyNumberFormat="1" applyFont="1" applyFill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center"/>
    </xf>
    <xf numFmtId="4" fontId="15" fillId="3" borderId="4" xfId="0" applyNumberFormat="1" applyFont="1" applyFill="1" applyBorder="1" applyAlignment="1">
      <alignment horizontal="right" vertical="center" wrapText="1"/>
    </xf>
    <xf numFmtId="4" fontId="15" fillId="3" borderId="2" xfId="0" applyNumberFormat="1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right"/>
    </xf>
    <xf numFmtId="49" fontId="19" fillId="3" borderId="2" xfId="0" applyNumberFormat="1" applyFont="1" applyFill="1" applyBorder="1" applyAlignment="1">
      <alignment horizontal="left" vertical="center" wrapText="1"/>
    </xf>
    <xf numFmtId="0" fontId="20" fillId="3" borderId="4" xfId="0" quotePrefix="1" applyFont="1" applyFill="1" applyBorder="1" applyAlignment="1">
      <alignment horizontal="left" vertical="center"/>
    </xf>
    <xf numFmtId="4" fontId="19" fillId="3" borderId="4" xfId="0" applyNumberFormat="1" applyFont="1" applyFill="1" applyBorder="1" applyAlignment="1">
      <alignment horizontal="right"/>
    </xf>
    <xf numFmtId="4" fontId="19" fillId="3" borderId="2" xfId="0" applyNumberFormat="1" applyFont="1" applyFill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4" fontId="15" fillId="0" borderId="4" xfId="0" applyNumberFormat="1" applyFont="1" applyBorder="1" applyAlignment="1">
      <alignment horizontal="right"/>
    </xf>
    <xf numFmtId="0" fontId="16" fillId="2" borderId="2" xfId="0" applyFont="1" applyFill="1" applyBorder="1" applyAlignment="1">
      <alignment horizontal="left" vertical="center" wrapText="1" indent="1"/>
    </xf>
    <xf numFmtId="0" fontId="16" fillId="2" borderId="3" xfId="0" applyFont="1" applyFill="1" applyBorder="1" applyAlignment="1">
      <alignment horizontal="left" vertical="center" wrapText="1" indent="1"/>
    </xf>
    <xf numFmtId="0" fontId="16" fillId="2" borderId="5" xfId="0" applyFont="1" applyFill="1" applyBorder="1" applyAlignment="1">
      <alignment horizontal="left" vertical="center" wrapText="1" indent="1"/>
    </xf>
    <xf numFmtId="0" fontId="18" fillId="2" borderId="4" xfId="0" applyFont="1" applyFill="1" applyBorder="1" applyAlignment="1">
      <alignment horizontal="left" vertical="center" wrapText="1"/>
    </xf>
    <xf numFmtId="4" fontId="16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horizontal="right"/>
    </xf>
    <xf numFmtId="0" fontId="19" fillId="3" borderId="3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horizontal="right"/>
    </xf>
    <xf numFmtId="4" fontId="16" fillId="0" borderId="2" xfId="0" applyNumberFormat="1" applyFont="1" applyBorder="1" applyAlignment="1">
      <alignment horizontal="right"/>
    </xf>
    <xf numFmtId="4" fontId="16" fillId="0" borderId="4" xfId="0" applyNumberFormat="1" applyFont="1" applyBorder="1" applyAlignment="1">
      <alignment horizontal="right"/>
    </xf>
    <xf numFmtId="0" fontId="18" fillId="2" borderId="4" xfId="0" quotePrefix="1" applyFont="1" applyFill="1" applyBorder="1" applyAlignment="1">
      <alignment horizontal="left" vertical="center"/>
    </xf>
    <xf numFmtId="0" fontId="18" fillId="2" borderId="5" xfId="0" quotePrefix="1" applyFont="1" applyFill="1" applyBorder="1" applyAlignment="1">
      <alignment horizontal="left" vertical="center" wrapText="1"/>
    </xf>
    <xf numFmtId="4" fontId="15" fillId="2" borderId="2" xfId="0" applyNumberFormat="1" applyFont="1" applyFill="1" applyBorder="1"/>
    <xf numFmtId="4" fontId="15" fillId="0" borderId="2" xfId="0" applyNumberFormat="1" applyFont="1" applyBorder="1"/>
    <xf numFmtId="4" fontId="15" fillId="0" borderId="4" xfId="0" applyNumberFormat="1" applyFont="1" applyBorder="1"/>
    <xf numFmtId="0" fontId="18" fillId="2" borderId="4" xfId="0" applyFont="1" applyFill="1" applyBorder="1" applyAlignment="1">
      <alignment vertical="center" wrapText="1"/>
    </xf>
    <xf numFmtId="4" fontId="6" fillId="0" borderId="4" xfId="0" applyNumberFormat="1" applyFont="1" applyBorder="1"/>
    <xf numFmtId="4" fontId="15" fillId="0" borderId="4" xfId="0" applyNumberFormat="1" applyFont="1" applyBorder="1" applyAlignment="1">
      <alignment vertical="center"/>
    </xf>
    <xf numFmtId="4" fontId="6" fillId="0" borderId="2" xfId="0" applyNumberFormat="1" applyFont="1" applyBorder="1"/>
    <xf numFmtId="0" fontId="15" fillId="2" borderId="2" xfId="0" applyFont="1" applyFill="1" applyBorder="1" applyAlignment="1">
      <alignment horizontal="left" vertical="center" wrapText="1" indent="1"/>
    </xf>
    <xf numFmtId="0" fontId="15" fillId="2" borderId="3" xfId="0" applyFont="1" applyFill="1" applyBorder="1" applyAlignment="1">
      <alignment horizontal="left" vertical="center" wrapText="1" indent="1"/>
    </xf>
    <xf numFmtId="0" fontId="15" fillId="2" borderId="5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/>
    </xf>
    <xf numFmtId="4" fontId="15" fillId="2" borderId="5" xfId="0" applyNumberFormat="1" applyFont="1" applyFill="1" applyBorder="1" applyAlignment="1">
      <alignment horizontal="right" vertical="center" wrapText="1"/>
    </xf>
    <xf numFmtId="4" fontId="15" fillId="0" borderId="3" xfId="0" applyNumberFormat="1" applyFont="1" applyBorder="1" applyAlignment="1">
      <alignment wrapText="1"/>
    </xf>
    <xf numFmtId="4" fontId="15" fillId="0" borderId="4" xfId="0" applyNumberFormat="1" applyFont="1" applyBorder="1" applyAlignment="1">
      <alignment wrapText="1"/>
    </xf>
    <xf numFmtId="0" fontId="17" fillId="2" borderId="4" xfId="0" applyFont="1" applyFill="1" applyBorder="1" applyAlignment="1">
      <alignment vertical="center" wrapText="1"/>
    </xf>
    <xf numFmtId="0" fontId="6" fillId="0" borderId="0" xfId="0" applyFont="1"/>
    <xf numFmtId="4" fontId="6" fillId="0" borderId="3" xfId="0" applyNumberFormat="1" applyFont="1" applyBorder="1"/>
    <xf numFmtId="0" fontId="15" fillId="2" borderId="4" xfId="0" applyFont="1" applyFill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horizontal="right"/>
    </xf>
    <xf numFmtId="0" fontId="18" fillId="2" borderId="3" xfId="0" applyFont="1" applyFill="1" applyBorder="1" applyAlignment="1">
      <alignment horizontal="left" vertical="center" wrapText="1"/>
    </xf>
    <xf numFmtId="3" fontId="6" fillId="0" borderId="0" xfId="0" applyNumberFormat="1" applyFont="1"/>
    <xf numFmtId="0" fontId="15" fillId="3" borderId="4" xfId="3" applyFont="1" applyFill="1" applyBorder="1" applyAlignment="1">
      <alignment horizontal="center" vertical="center" wrapText="1"/>
    </xf>
    <xf numFmtId="0" fontId="15" fillId="3" borderId="5" xfId="3" applyFont="1" applyFill="1" applyBorder="1" applyAlignment="1">
      <alignment horizontal="center" vertical="center" wrapText="1"/>
    </xf>
    <xf numFmtId="0" fontId="16" fillId="3" borderId="4" xfId="3" quotePrefix="1" applyFont="1" applyFill="1" applyBorder="1" applyAlignment="1">
      <alignment horizontal="center" vertical="center" wrapText="1"/>
    </xf>
    <xf numFmtId="0" fontId="17" fillId="2" borderId="4" xfId="3" applyFont="1" applyFill="1" applyBorder="1" applyAlignment="1">
      <alignment horizontal="left" vertical="center" wrapText="1"/>
    </xf>
    <xf numFmtId="4" fontId="16" fillId="2" borderId="4" xfId="3" applyNumberFormat="1" applyFont="1" applyFill="1" applyBorder="1" applyAlignment="1">
      <alignment horizontal="right"/>
    </xf>
    <xf numFmtId="0" fontId="18" fillId="2" borderId="4" xfId="3" applyFont="1" applyFill="1" applyBorder="1" applyAlignment="1">
      <alignment horizontal="left" vertical="center" wrapText="1" indent="2"/>
    </xf>
    <xf numFmtId="0" fontId="18" fillId="2" borderId="4" xfId="3" applyFont="1" applyFill="1" applyBorder="1" applyAlignment="1">
      <alignment horizontal="left" vertical="center" wrapText="1"/>
    </xf>
    <xf numFmtId="0" fontId="20" fillId="2" borderId="4" xfId="3" quotePrefix="1" applyFont="1" applyFill="1" applyBorder="1" applyAlignment="1">
      <alignment horizontal="left" vertical="center" wrapText="1"/>
    </xf>
    <xf numFmtId="0" fontId="17" fillId="2" borderId="4" xfId="3" applyFont="1" applyFill="1" applyBorder="1" applyAlignment="1">
      <alignment vertical="center" wrapText="1"/>
    </xf>
    <xf numFmtId="4" fontId="15" fillId="2" borderId="4" xfId="3" applyNumberFormat="1" applyFont="1" applyFill="1" applyBorder="1" applyAlignment="1">
      <alignment horizontal="right"/>
    </xf>
    <xf numFmtId="0" fontId="18" fillId="2" borderId="4" xfId="3" applyFont="1" applyFill="1" applyBorder="1" applyAlignment="1">
      <alignment vertical="center" wrapText="1"/>
    </xf>
    <xf numFmtId="4" fontId="15" fillId="2" borderId="5" xfId="0" applyNumberFormat="1" applyFont="1" applyFill="1" applyBorder="1" applyAlignment="1">
      <alignment horizontal="right"/>
    </xf>
    <xf numFmtId="4" fontId="16" fillId="2" borderId="5" xfId="0" applyNumberFormat="1" applyFont="1" applyFill="1" applyBorder="1" applyAlignment="1">
      <alignment horizontal="right"/>
    </xf>
    <xf numFmtId="0" fontId="20" fillId="2" borderId="4" xfId="3" applyFont="1" applyFill="1" applyBorder="1" applyAlignment="1">
      <alignment horizontal="left" vertical="center" wrapText="1" indent="1"/>
    </xf>
    <xf numFmtId="0" fontId="18" fillId="2" borderId="4" xfId="3" quotePrefix="1" applyFont="1" applyFill="1" applyBorder="1" applyAlignment="1">
      <alignment horizontal="left" vertical="center" indent="2"/>
    </xf>
    <xf numFmtId="0" fontId="17" fillId="2" borderId="4" xfId="3" quotePrefix="1" applyFont="1" applyFill="1" applyBorder="1" applyAlignment="1">
      <alignment horizontal="left" vertical="center"/>
    </xf>
    <xf numFmtId="0" fontId="18" fillId="2" borderId="4" xfId="3" quotePrefix="1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7" fillId="2" borderId="4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right" vertical="center"/>
    </xf>
    <xf numFmtId="4" fontId="16" fillId="2" borderId="4" xfId="0" applyNumberFormat="1" applyFont="1" applyFill="1" applyBorder="1" applyAlignment="1">
      <alignment horizontal="right" vertical="center"/>
    </xf>
    <xf numFmtId="0" fontId="18" fillId="2" borderId="4" xfId="0" quotePrefix="1" applyFont="1" applyFill="1" applyBorder="1" applyAlignment="1">
      <alignment horizontal="left" vertical="center" wrapText="1"/>
    </xf>
    <xf numFmtId="0" fontId="17" fillId="2" borderId="4" xfId="3" applyFont="1" applyFill="1" applyBorder="1" applyAlignment="1">
      <alignment horizontal="left" vertical="center"/>
    </xf>
    <xf numFmtId="4" fontId="6" fillId="0" borderId="4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wrapText="1"/>
    </xf>
    <xf numFmtId="0" fontId="17" fillId="2" borderId="4" xfId="0" quotePrefix="1" applyFont="1" applyFill="1" applyBorder="1" applyAlignment="1">
      <alignment horizontal="left" vertical="center"/>
    </xf>
    <xf numFmtId="4" fontId="16" fillId="0" borderId="5" xfId="0" applyNumberFormat="1" applyFont="1" applyBorder="1" applyAlignment="1">
      <alignment horizontal="right"/>
    </xf>
    <xf numFmtId="49" fontId="17" fillId="2" borderId="4" xfId="3" applyNumberFormat="1" applyFont="1" applyFill="1" applyBorder="1" applyAlignment="1">
      <alignment horizontal="left" vertical="center" wrapText="1"/>
    </xf>
    <xf numFmtId="49" fontId="18" fillId="2" borderId="4" xfId="3" applyNumberFormat="1" applyFont="1" applyFill="1" applyBorder="1" applyAlignment="1">
      <alignment horizontal="left" vertical="center" wrapText="1" indent="2"/>
    </xf>
    <xf numFmtId="4" fontId="16" fillId="2" borderId="4" xfId="0" applyNumberFormat="1" applyFont="1" applyFill="1" applyBorder="1" applyAlignment="1">
      <alignment vertical="center"/>
    </xf>
    <xf numFmtId="0" fontId="6" fillId="2" borderId="0" xfId="3" applyFont="1" applyFill="1"/>
    <xf numFmtId="4" fontId="18" fillId="2" borderId="4" xfId="0" applyNumberFormat="1" applyFont="1" applyFill="1" applyBorder="1" applyAlignment="1">
      <alignment horizontal="right"/>
    </xf>
    <xf numFmtId="4" fontId="21" fillId="2" borderId="2" xfId="0" applyNumberFormat="1" applyFont="1" applyFill="1" applyBorder="1" applyAlignment="1">
      <alignment horizontal="right"/>
    </xf>
    <xf numFmtId="4" fontId="15" fillId="2" borderId="4" xfId="0" applyNumberFormat="1" applyFont="1" applyFill="1" applyBorder="1"/>
    <xf numFmtId="4" fontId="15" fillId="2" borderId="4" xfId="0" applyNumberFormat="1" applyFont="1" applyFill="1" applyBorder="1" applyAlignment="1">
      <alignment vertical="center"/>
    </xf>
    <xf numFmtId="0" fontId="20" fillId="3" borderId="4" xfId="0" quotePrefix="1" applyFont="1" applyFill="1" applyBorder="1" applyAlignment="1">
      <alignment horizontal="left" vertical="center" wrapText="1"/>
    </xf>
    <xf numFmtId="4" fontId="19" fillId="3" borderId="4" xfId="0" applyNumberFormat="1" applyFont="1" applyFill="1" applyBorder="1" applyAlignment="1">
      <alignment horizontal="right" vertical="center"/>
    </xf>
    <xf numFmtId="4" fontId="16" fillId="0" borderId="4" xfId="3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4" fontId="15" fillId="5" borderId="4" xfId="0" applyNumberFormat="1" applyFont="1" applyFill="1" applyBorder="1" applyAlignment="1">
      <alignment horizontal="right" vertical="center" wrapText="1"/>
    </xf>
    <xf numFmtId="4" fontId="15" fillId="6" borderId="4" xfId="0" applyNumberFormat="1" applyFont="1" applyFill="1" applyBorder="1" applyAlignment="1">
      <alignment horizontal="right" vertical="center" wrapText="1"/>
    </xf>
    <xf numFmtId="0" fontId="18" fillId="0" borderId="4" xfId="0" quotePrefix="1" applyFont="1" applyBorder="1" applyAlignment="1">
      <alignment horizontal="left" vertical="center"/>
    </xf>
    <xf numFmtId="0" fontId="17" fillId="2" borderId="4" xfId="0" quotePrefix="1" applyFont="1" applyFill="1" applyBorder="1" applyAlignment="1">
      <alignment horizontal="left" vertical="center" wrapText="1"/>
    </xf>
    <xf numFmtId="0" fontId="15" fillId="0" borderId="0" xfId="6" applyFont="1" applyAlignment="1">
      <alignment horizontal="left" vertical="center"/>
    </xf>
    <xf numFmtId="0" fontId="6" fillId="0" borderId="0" xfId="6" applyFont="1"/>
    <xf numFmtId="4" fontId="6" fillId="0" borderId="0" xfId="6" applyNumberFormat="1" applyFont="1"/>
    <xf numFmtId="0" fontId="6" fillId="0" borderId="0" xfId="8" applyFont="1"/>
    <xf numFmtId="0" fontId="7" fillId="0" borderId="0" xfId="8" applyFont="1" applyAlignment="1">
      <alignment horizontal="center" vertical="center" wrapText="1"/>
    </xf>
    <xf numFmtId="4" fontId="7" fillId="0" borderId="0" xfId="8" applyNumberFormat="1" applyFont="1" applyAlignment="1">
      <alignment horizontal="center" vertical="center" wrapText="1"/>
    </xf>
    <xf numFmtId="4" fontId="9" fillId="0" borderId="0" xfId="8" applyNumberFormat="1" applyFont="1" applyAlignment="1">
      <alignment vertical="center" wrapText="1"/>
    </xf>
    <xf numFmtId="0" fontId="15" fillId="0" borderId="0" xfId="8" applyFont="1" applyAlignment="1">
      <alignment horizontal="left" wrapText="1"/>
    </xf>
    <xf numFmtId="0" fontId="16" fillId="0" borderId="0" xfId="8" applyFont="1" applyAlignment="1">
      <alignment wrapText="1"/>
    </xf>
    <xf numFmtId="0" fontId="15" fillId="0" borderId="1" xfId="8" applyFont="1" applyBorder="1" applyAlignment="1">
      <alignment horizontal="center" vertical="center" wrapText="1"/>
    </xf>
    <xf numFmtId="4" fontId="12" fillId="0" borderId="1" xfId="8" applyNumberFormat="1" applyFont="1" applyBorder="1" applyAlignment="1">
      <alignment horizontal="center" vertical="center"/>
    </xf>
    <xf numFmtId="4" fontId="12" fillId="0" borderId="1" xfId="8" applyNumberFormat="1" applyFont="1" applyBorder="1" applyAlignment="1">
      <alignment horizontal="right" vertical="center"/>
    </xf>
    <xf numFmtId="0" fontId="15" fillId="2" borderId="4" xfId="6" applyFont="1" applyFill="1" applyBorder="1" applyAlignment="1">
      <alignment horizontal="center" vertical="center" wrapText="1"/>
    </xf>
    <xf numFmtId="3" fontId="16" fillId="2" borderId="4" xfId="6" applyNumberFormat="1" applyFont="1" applyFill="1" applyBorder="1" applyAlignment="1">
      <alignment horizontal="center" vertical="center" wrapText="1"/>
    </xf>
    <xf numFmtId="0" fontId="18" fillId="3" borderId="3" xfId="8" applyFont="1" applyFill="1" applyBorder="1" applyAlignment="1">
      <alignment vertical="center"/>
    </xf>
    <xf numFmtId="4" fontId="15" fillId="3" borderId="4" xfId="8" applyNumberFormat="1" applyFont="1" applyFill="1" applyBorder="1" applyAlignment="1">
      <alignment horizontal="right"/>
    </xf>
    <xf numFmtId="4" fontId="15" fillId="0" borderId="4" xfId="8" applyNumberFormat="1" applyFont="1" applyBorder="1" applyAlignment="1">
      <alignment horizontal="right"/>
    </xf>
    <xf numFmtId="0" fontId="17" fillId="3" borderId="2" xfId="8" applyFont="1" applyFill="1" applyBorder="1" applyAlignment="1">
      <alignment horizontal="left" vertical="center"/>
    </xf>
    <xf numFmtId="0" fontId="15" fillId="0" borderId="0" xfId="8" applyFont="1" applyAlignment="1">
      <alignment horizontal="center" vertical="center" wrapText="1"/>
    </xf>
    <xf numFmtId="0" fontId="16" fillId="0" borderId="0" xfId="8" applyFont="1" applyAlignment="1">
      <alignment horizontal="center" vertical="center" wrapText="1"/>
    </xf>
    <xf numFmtId="4" fontId="16" fillId="0" borderId="0" xfId="8" applyNumberFormat="1" applyFont="1"/>
    <xf numFmtId="0" fontId="15" fillId="0" borderId="0" xfId="8" quotePrefix="1" applyFont="1" applyAlignment="1">
      <alignment horizontal="center" vertical="center" wrapText="1"/>
    </xf>
    <xf numFmtId="4" fontId="6" fillId="0" borderId="0" xfId="8" applyNumberFormat="1" applyFont="1"/>
    <xf numFmtId="0" fontId="6" fillId="0" borderId="0" xfId="8" applyFont="1" applyAlignment="1">
      <alignment wrapText="1"/>
    </xf>
    <xf numFmtId="4" fontId="6" fillId="0" borderId="0" xfId="8" applyNumberFormat="1" applyFont="1" applyAlignment="1">
      <alignment wrapText="1"/>
    </xf>
    <xf numFmtId="4" fontId="17" fillId="4" borderId="2" xfId="8" quotePrefix="1" applyNumberFormat="1" applyFont="1" applyFill="1" applyBorder="1" applyAlignment="1">
      <alignment horizontal="right"/>
    </xf>
    <xf numFmtId="4" fontId="17" fillId="4" borderId="4" xfId="8" applyNumberFormat="1" applyFont="1" applyFill="1" applyBorder="1" applyAlignment="1">
      <alignment horizontal="right" wrapText="1"/>
    </xf>
    <xf numFmtId="4" fontId="17" fillId="3" borderId="2" xfId="8" quotePrefix="1" applyNumberFormat="1" applyFont="1" applyFill="1" applyBorder="1" applyAlignment="1">
      <alignment horizontal="right"/>
    </xf>
    <xf numFmtId="4" fontId="17" fillId="3" borderId="4" xfId="8" quotePrefix="1" applyNumberFormat="1" applyFont="1" applyFill="1" applyBorder="1" applyAlignment="1">
      <alignment horizontal="right"/>
    </xf>
    <xf numFmtId="0" fontId="17" fillId="0" borderId="0" xfId="8" applyFont="1" applyAlignment="1">
      <alignment horizontal="center" vertical="center" wrapText="1"/>
    </xf>
    <xf numFmtId="0" fontId="18" fillId="0" borderId="0" xfId="8" applyFont="1" applyAlignment="1">
      <alignment wrapText="1"/>
    </xf>
    <xf numFmtId="4" fontId="18" fillId="0" borderId="0" xfId="8" applyNumberFormat="1" applyFont="1" applyAlignment="1">
      <alignment wrapText="1"/>
    </xf>
    <xf numFmtId="0" fontId="17" fillId="0" borderId="0" xfId="8" quotePrefix="1" applyFont="1" applyAlignment="1">
      <alignment horizontal="center" vertical="center" wrapText="1"/>
    </xf>
    <xf numFmtId="0" fontId="18" fillId="0" borderId="0" xfId="8" applyFont="1" applyAlignment="1">
      <alignment horizontal="center" vertical="center" wrapText="1"/>
    </xf>
    <xf numFmtId="4" fontId="18" fillId="0" borderId="0" xfId="8" applyNumberFormat="1" applyFont="1"/>
    <xf numFmtId="4" fontId="15" fillId="3" borderId="2" xfId="8" quotePrefix="1" applyNumberFormat="1" applyFont="1" applyFill="1" applyBorder="1" applyAlignment="1">
      <alignment horizontal="right"/>
    </xf>
    <xf numFmtId="4" fontId="15" fillId="3" borderId="4" xfId="8" quotePrefix="1" applyNumberFormat="1" applyFont="1" applyFill="1" applyBorder="1" applyAlignment="1">
      <alignment horizontal="right"/>
    </xf>
    <xf numFmtId="4" fontId="15" fillId="7" borderId="4" xfId="0" applyNumberFormat="1" applyFont="1" applyFill="1" applyBorder="1" applyAlignment="1">
      <alignment horizontal="right" vertical="center" wrapText="1"/>
    </xf>
    <xf numFmtId="0" fontId="6" fillId="0" borderId="0" xfId="3" applyFont="1" applyAlignment="1">
      <alignment horizontal="right"/>
    </xf>
    <xf numFmtId="0" fontId="12" fillId="0" borderId="0" xfId="3" applyFont="1"/>
    <xf numFmtId="4" fontId="12" fillId="0" borderId="4" xfId="0" applyNumberFormat="1" applyFont="1" applyBorder="1"/>
    <xf numFmtId="0" fontId="7" fillId="0" borderId="0" xfId="8" applyFont="1" applyAlignment="1">
      <alignment horizontal="center" vertical="center" wrapText="1"/>
    </xf>
    <xf numFmtId="0" fontId="11" fillId="0" borderId="0" xfId="8" applyFont="1" applyAlignment="1">
      <alignment wrapText="1"/>
    </xf>
    <xf numFmtId="0" fontId="7" fillId="0" borderId="0" xfId="7" applyFont="1" applyAlignment="1">
      <alignment horizontal="center" vertical="center" wrapText="1"/>
    </xf>
    <xf numFmtId="0" fontId="9" fillId="0" borderId="0" xfId="8" applyFont="1" applyAlignment="1">
      <alignment vertical="center" wrapText="1"/>
    </xf>
    <xf numFmtId="0" fontId="15" fillId="0" borderId="2" xfId="6" quotePrefix="1" applyFont="1" applyBorder="1" applyAlignment="1">
      <alignment horizontal="center" vertical="center" wrapText="1"/>
    </xf>
    <xf numFmtId="0" fontId="15" fillId="0" borderId="3" xfId="6" quotePrefix="1" applyFont="1" applyBorder="1" applyAlignment="1">
      <alignment horizontal="center" vertical="center" wrapText="1"/>
    </xf>
    <xf numFmtId="0" fontId="16" fillId="0" borderId="4" xfId="6" quotePrefix="1" applyFont="1" applyBorder="1" applyAlignment="1">
      <alignment horizontal="center" vertical="center" wrapText="1"/>
    </xf>
    <xf numFmtId="0" fontId="17" fillId="3" borderId="2" xfId="8" applyFont="1" applyFill="1" applyBorder="1" applyAlignment="1">
      <alignment horizontal="left" vertical="center" wrapText="1"/>
    </xf>
    <xf numFmtId="0" fontId="18" fillId="3" borderId="3" xfId="8" applyFont="1" applyFill="1" applyBorder="1" applyAlignment="1">
      <alignment vertical="center" wrapText="1"/>
    </xf>
    <xf numFmtId="0" fontId="18" fillId="3" borderId="3" xfId="8" applyFont="1" applyFill="1" applyBorder="1" applyAlignment="1">
      <alignment vertical="center"/>
    </xf>
    <xf numFmtId="0" fontId="17" fillId="0" borderId="2" xfId="8" applyFont="1" applyBorder="1" applyAlignment="1">
      <alignment horizontal="left" vertical="center" wrapText="1"/>
    </xf>
    <xf numFmtId="0" fontId="18" fillId="0" borderId="3" xfId="8" applyFont="1" applyBorder="1" applyAlignment="1">
      <alignment vertical="center" wrapText="1"/>
    </xf>
    <xf numFmtId="0" fontId="18" fillId="0" borderId="3" xfId="8" applyFont="1" applyBorder="1" applyAlignment="1">
      <alignment vertical="center"/>
    </xf>
    <xf numFmtId="0" fontId="17" fillId="0" borderId="2" xfId="8" quotePrefix="1" applyFont="1" applyBorder="1" applyAlignment="1">
      <alignment horizontal="left" vertical="center"/>
    </xf>
    <xf numFmtId="0" fontId="17" fillId="0" borderId="2" xfId="8" quotePrefix="1" applyFont="1" applyBorder="1" applyAlignment="1">
      <alignment horizontal="left" vertical="center" wrapText="1"/>
    </xf>
    <xf numFmtId="0" fontId="17" fillId="3" borderId="2" xfId="8" quotePrefix="1" applyFont="1" applyFill="1" applyBorder="1" applyAlignment="1">
      <alignment horizontal="left" vertical="center" wrapText="1"/>
    </xf>
    <xf numFmtId="0" fontId="17" fillId="3" borderId="3" xfId="8" applyFont="1" applyFill="1" applyBorder="1" applyAlignment="1">
      <alignment horizontal="left" vertical="center" wrapText="1"/>
    </xf>
    <xf numFmtId="0" fontId="17" fillId="3" borderId="5" xfId="8" applyFont="1" applyFill="1" applyBorder="1" applyAlignment="1">
      <alignment horizontal="left" vertical="center" wrapText="1"/>
    </xf>
    <xf numFmtId="0" fontId="15" fillId="0" borderId="2" xfId="8" quotePrefix="1" applyFont="1" applyBorder="1" applyAlignment="1">
      <alignment horizontal="center" vertical="center" wrapText="1"/>
    </xf>
    <xf numFmtId="0" fontId="15" fillId="0" borderId="3" xfId="8" quotePrefix="1" applyFont="1" applyBorder="1" applyAlignment="1">
      <alignment horizontal="center" vertical="center" wrapText="1"/>
    </xf>
    <xf numFmtId="0" fontId="15" fillId="0" borderId="5" xfId="8" quotePrefix="1" applyFont="1" applyBorder="1" applyAlignment="1">
      <alignment horizontal="center" vertical="center" wrapText="1"/>
    </xf>
    <xf numFmtId="0" fontId="17" fillId="4" borderId="2" xfId="8" applyFont="1" applyFill="1" applyBorder="1" applyAlignment="1">
      <alignment horizontal="left" vertical="center" wrapText="1"/>
    </xf>
    <xf numFmtId="0" fontId="17" fillId="4" borderId="3" xfId="8" applyFont="1" applyFill="1" applyBorder="1" applyAlignment="1">
      <alignment horizontal="left" vertical="center" wrapText="1"/>
    </xf>
    <xf numFmtId="0" fontId="17" fillId="4" borderId="5" xfId="8" applyFont="1" applyFill="1" applyBorder="1" applyAlignment="1">
      <alignment horizontal="left" vertical="center" wrapText="1"/>
    </xf>
    <xf numFmtId="0" fontId="13" fillId="0" borderId="0" xfId="8" applyFont="1" applyAlignment="1">
      <alignment horizontal="center" vertical="center" wrapText="1"/>
    </xf>
    <xf numFmtId="0" fontId="6" fillId="0" borderId="3" xfId="8" applyFont="1" applyBorder="1" applyAlignment="1">
      <alignment horizontal="left" vertical="center" wrapText="1"/>
    </xf>
    <xf numFmtId="0" fontId="6" fillId="0" borderId="5" xfId="8" applyFont="1" applyBorder="1" applyAlignment="1">
      <alignment horizontal="left" vertical="center" wrapText="1"/>
    </xf>
    <xf numFmtId="0" fontId="15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9" fillId="3" borderId="2" xfId="0" quotePrefix="1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 indent="1"/>
    </xf>
    <xf numFmtId="0" fontId="16" fillId="2" borderId="3" xfId="0" applyFont="1" applyFill="1" applyBorder="1" applyAlignment="1">
      <alignment horizontal="left" vertical="center" wrapText="1" indent="1"/>
    </xf>
    <xf numFmtId="0" fontId="16" fillId="2" borderId="5" xfId="0" applyFont="1" applyFill="1" applyBorder="1" applyAlignment="1">
      <alignment horizontal="left" vertical="center" wrapText="1" inden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15" fillId="6" borderId="2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49" fontId="19" fillId="3" borderId="2" xfId="0" applyNumberFormat="1" applyFont="1" applyFill="1" applyBorder="1" applyAlignment="1">
      <alignment horizontal="left" vertical="center" wrapText="1"/>
    </xf>
    <xf numFmtId="49" fontId="19" fillId="3" borderId="3" xfId="0" applyNumberFormat="1" applyFont="1" applyFill="1" applyBorder="1" applyAlignment="1">
      <alignment horizontal="left" vertical="center" wrapText="1"/>
    </xf>
    <xf numFmtId="49" fontId="19" fillId="3" borderId="5" xfId="0" applyNumberFormat="1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49" fontId="19" fillId="3" borderId="2" xfId="0" applyNumberFormat="1" applyFont="1" applyFill="1" applyBorder="1" applyAlignment="1">
      <alignment horizontal="left" vertical="center" wrapText="1" indent="1"/>
    </xf>
    <xf numFmtId="49" fontId="19" fillId="3" borderId="3" xfId="0" applyNumberFormat="1" applyFont="1" applyFill="1" applyBorder="1" applyAlignment="1">
      <alignment horizontal="left" vertical="center" wrapText="1" indent="1"/>
    </xf>
    <xf numFmtId="49" fontId="19" fillId="3" borderId="5" xfId="0" applyNumberFormat="1" applyFont="1" applyFill="1" applyBorder="1" applyAlignment="1">
      <alignment horizontal="left" vertical="center" wrapText="1" indent="1"/>
    </xf>
  </cellXfs>
  <cellStyles count="10">
    <cellStyle name="Normalno" xfId="0" builtinId="0"/>
    <cellStyle name="Normalno 2" xfId="1" xr:uid="{00000000-0005-0000-0000-000001000000}"/>
    <cellStyle name="Normalno 2 2" xfId="3" xr:uid="{00000000-0005-0000-0000-000002000000}"/>
    <cellStyle name="Normalno 2 2 2" xfId="4" xr:uid="{00000000-0005-0000-0000-000003000000}"/>
    <cellStyle name="Normalno 2 2 2 2" xfId="6" xr:uid="{89D25CA3-8C0A-4832-8DA8-27E0A0DF0F6C}"/>
    <cellStyle name="Normalno 3" xfId="2" xr:uid="{00000000-0005-0000-0000-000004000000}"/>
    <cellStyle name="Normalno 3 2" xfId="5" xr:uid="{00000000-0005-0000-0000-000005000000}"/>
    <cellStyle name="Normalno 3 2 2" xfId="8" xr:uid="{64CDAE44-47B4-4AF9-9462-D9C3386B1AB4}"/>
    <cellStyle name="Normalno 3 3" xfId="7" xr:uid="{B2615174-B7DD-4912-8B3F-0C5218B1FC9C}"/>
    <cellStyle name="Obično_List5" xfId="9" xr:uid="{DA4FDC00-6B1B-489D-B55F-0291F8B7E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5DCE4-B788-4DAA-9B62-51D4DED42B47}">
  <sheetPr>
    <pageSetUpPr fitToPage="1"/>
  </sheetPr>
  <dimension ref="A1:J43"/>
  <sheetViews>
    <sheetView topLeftCell="A25" zoomScaleNormal="100" workbookViewId="0">
      <selection activeCell="A2" sqref="A2:H2"/>
    </sheetView>
  </sheetViews>
  <sheetFormatPr defaultColWidth="8.85546875" defaultRowHeight="15" x14ac:dyDescent="0.25"/>
  <cols>
    <col min="1" max="4" width="8.85546875" style="113"/>
    <col min="5" max="5" width="25.28515625" style="113" customWidth="1"/>
    <col min="6" max="8" width="19.42578125" style="114" customWidth="1"/>
    <col min="9" max="10" width="25.28515625" style="113" customWidth="1"/>
    <col min="11" max="16384" width="8.85546875" style="113"/>
  </cols>
  <sheetData>
    <row r="1" spans="1:8" x14ac:dyDescent="0.25">
      <c r="A1" s="112"/>
    </row>
    <row r="2" spans="1:8" s="115" customFormat="1" ht="51" customHeight="1" x14ac:dyDescent="0.25">
      <c r="A2" s="155" t="s">
        <v>158</v>
      </c>
      <c r="B2" s="155"/>
      <c r="C2" s="155"/>
      <c r="D2" s="155"/>
      <c r="E2" s="155"/>
      <c r="F2" s="155"/>
      <c r="G2" s="155"/>
      <c r="H2" s="155"/>
    </row>
    <row r="3" spans="1:8" s="115" customFormat="1" ht="18" customHeight="1" x14ac:dyDescent="0.25">
      <c r="A3" s="116"/>
      <c r="B3" s="116"/>
      <c r="C3" s="116"/>
      <c r="D3" s="116"/>
      <c r="E3" s="116"/>
      <c r="F3" s="117"/>
      <c r="G3" s="117"/>
      <c r="H3" s="117"/>
    </row>
    <row r="4" spans="1:8" s="115" customFormat="1" ht="15.75" x14ac:dyDescent="0.25">
      <c r="A4" s="153" t="s">
        <v>0</v>
      </c>
      <c r="B4" s="153"/>
      <c r="C4" s="153"/>
      <c r="D4" s="153"/>
      <c r="E4" s="153"/>
      <c r="F4" s="153"/>
      <c r="G4" s="156"/>
      <c r="H4" s="156"/>
    </row>
    <row r="5" spans="1:8" s="115" customFormat="1" ht="15.75" x14ac:dyDescent="0.25">
      <c r="A5" s="116"/>
      <c r="B5" s="116"/>
      <c r="C5" s="116"/>
      <c r="D5" s="116"/>
      <c r="E5" s="116"/>
      <c r="F5" s="117"/>
      <c r="G5" s="118"/>
      <c r="H5" s="118"/>
    </row>
    <row r="6" spans="1:8" s="115" customFormat="1" ht="18" customHeight="1" x14ac:dyDescent="0.25">
      <c r="A6" s="153" t="s">
        <v>13</v>
      </c>
      <c r="B6" s="154"/>
      <c r="C6" s="154"/>
      <c r="D6" s="154"/>
      <c r="E6" s="154"/>
      <c r="F6" s="154"/>
      <c r="G6" s="154"/>
      <c r="H6" s="154"/>
    </row>
    <row r="7" spans="1:8" s="115" customFormat="1" x14ac:dyDescent="0.25">
      <c r="A7" s="119"/>
      <c r="B7" s="120"/>
      <c r="C7" s="120"/>
      <c r="D7" s="120"/>
      <c r="E7" s="121"/>
      <c r="F7" s="122"/>
      <c r="G7" s="122"/>
      <c r="H7" s="123"/>
    </row>
    <row r="8" spans="1:8" s="115" customFormat="1" ht="28.5" x14ac:dyDescent="0.25">
      <c r="A8" s="157" t="s">
        <v>12</v>
      </c>
      <c r="B8" s="158"/>
      <c r="C8" s="158"/>
      <c r="D8" s="158"/>
      <c r="E8" s="158"/>
      <c r="F8" s="124" t="s">
        <v>97</v>
      </c>
      <c r="G8" s="124" t="s">
        <v>150</v>
      </c>
      <c r="H8" s="124" t="s">
        <v>151</v>
      </c>
    </row>
    <row r="9" spans="1:8" ht="12" customHeight="1" x14ac:dyDescent="0.25">
      <c r="A9" s="159">
        <v>1</v>
      </c>
      <c r="B9" s="159"/>
      <c r="C9" s="159"/>
      <c r="D9" s="159"/>
      <c r="E9" s="159"/>
      <c r="F9" s="125">
        <v>2</v>
      </c>
      <c r="G9" s="125">
        <v>3</v>
      </c>
      <c r="H9" s="125">
        <v>4</v>
      </c>
    </row>
    <row r="10" spans="1:8" s="115" customFormat="1" x14ac:dyDescent="0.25">
      <c r="A10" s="160" t="s">
        <v>3</v>
      </c>
      <c r="B10" s="161"/>
      <c r="C10" s="161"/>
      <c r="D10" s="161"/>
      <c r="E10" s="162"/>
      <c r="F10" s="127">
        <f t="shared" ref="F10:H10" si="0">F11+F12</f>
        <v>53868093</v>
      </c>
      <c r="G10" s="127">
        <f>G11+G12</f>
        <v>6326023.5700000003</v>
      </c>
      <c r="H10" s="127">
        <f t="shared" si="0"/>
        <v>60194116.57</v>
      </c>
    </row>
    <row r="11" spans="1:8" s="115" customFormat="1" x14ac:dyDescent="0.25">
      <c r="A11" s="163" t="s">
        <v>1</v>
      </c>
      <c r="B11" s="164"/>
      <c r="C11" s="164"/>
      <c r="D11" s="164"/>
      <c r="E11" s="165"/>
      <c r="F11" s="128">
        <v>53866093</v>
      </c>
      <c r="G11" s="128">
        <f>H11-F11</f>
        <v>6324663.5700000003</v>
      </c>
      <c r="H11" s="128">
        <v>60190756.57</v>
      </c>
    </row>
    <row r="12" spans="1:8" s="115" customFormat="1" x14ac:dyDescent="0.25">
      <c r="A12" s="166" t="s">
        <v>2</v>
      </c>
      <c r="B12" s="165"/>
      <c r="C12" s="165"/>
      <c r="D12" s="165"/>
      <c r="E12" s="165"/>
      <c r="F12" s="128">
        <v>2000</v>
      </c>
      <c r="G12" s="128">
        <f>H12-F12</f>
        <v>1360</v>
      </c>
      <c r="H12" s="128">
        <v>3360</v>
      </c>
    </row>
    <row r="13" spans="1:8" s="115" customFormat="1" x14ac:dyDescent="0.25">
      <c r="A13" s="129" t="s">
        <v>6</v>
      </c>
      <c r="B13" s="126"/>
      <c r="C13" s="126"/>
      <c r="D13" s="126"/>
      <c r="E13" s="126"/>
      <c r="F13" s="127">
        <f t="shared" ref="F13:H13" si="1">F14+F15</f>
        <v>41335120</v>
      </c>
      <c r="G13" s="127">
        <f t="shared" si="1"/>
        <v>6499773.5699999984</v>
      </c>
      <c r="H13" s="127">
        <f t="shared" si="1"/>
        <v>47834893.57</v>
      </c>
    </row>
    <row r="14" spans="1:8" s="115" customFormat="1" x14ac:dyDescent="0.25">
      <c r="A14" s="167" t="s">
        <v>4</v>
      </c>
      <c r="B14" s="164"/>
      <c r="C14" s="164"/>
      <c r="D14" s="164"/>
      <c r="E14" s="164"/>
      <c r="F14" s="128">
        <v>33370280</v>
      </c>
      <c r="G14" s="128">
        <f t="shared" ref="G14:G15" si="2">H14-F14</f>
        <v>2257110.0399999991</v>
      </c>
      <c r="H14" s="128">
        <v>35627390.039999999</v>
      </c>
    </row>
    <row r="15" spans="1:8" s="115" customFormat="1" x14ac:dyDescent="0.25">
      <c r="A15" s="166" t="s">
        <v>5</v>
      </c>
      <c r="B15" s="165"/>
      <c r="C15" s="165"/>
      <c r="D15" s="165"/>
      <c r="E15" s="165"/>
      <c r="F15" s="128">
        <v>7964840</v>
      </c>
      <c r="G15" s="128">
        <f t="shared" si="2"/>
        <v>4242663.5299999993</v>
      </c>
      <c r="H15" s="128">
        <v>12207503.529999999</v>
      </c>
    </row>
    <row r="16" spans="1:8" s="115" customFormat="1" x14ac:dyDescent="0.25">
      <c r="A16" s="168" t="s">
        <v>7</v>
      </c>
      <c r="B16" s="161"/>
      <c r="C16" s="161"/>
      <c r="D16" s="161"/>
      <c r="E16" s="161"/>
      <c r="F16" s="127">
        <f>F10-F13</f>
        <v>12532973</v>
      </c>
      <c r="G16" s="127">
        <f t="shared" ref="G16" si="3">G10-G13</f>
        <v>-173749.99999999814</v>
      </c>
      <c r="H16" s="127">
        <f>H10-H13</f>
        <v>12359223</v>
      </c>
    </row>
    <row r="17" spans="1:10" s="115" customFormat="1" x14ac:dyDescent="0.25">
      <c r="A17" s="130"/>
      <c r="B17" s="131"/>
      <c r="C17" s="131"/>
      <c r="D17" s="131"/>
      <c r="E17" s="131"/>
      <c r="F17" s="132"/>
      <c r="G17" s="132"/>
      <c r="H17" s="132"/>
    </row>
    <row r="18" spans="1:10" s="115" customFormat="1" ht="18" customHeight="1" x14ac:dyDescent="0.25">
      <c r="A18" s="153" t="s">
        <v>14</v>
      </c>
      <c r="B18" s="154"/>
      <c r="C18" s="154"/>
      <c r="D18" s="154"/>
      <c r="E18" s="154"/>
      <c r="F18" s="154"/>
      <c r="G18" s="154"/>
      <c r="H18" s="154"/>
    </row>
    <row r="19" spans="1:10" s="115" customFormat="1" x14ac:dyDescent="0.25">
      <c r="A19" s="130"/>
      <c r="B19" s="131"/>
      <c r="C19" s="131"/>
      <c r="D19" s="131"/>
      <c r="E19" s="131"/>
      <c r="F19" s="132"/>
      <c r="G19" s="132"/>
      <c r="H19" s="132"/>
    </row>
    <row r="20" spans="1:10" s="115" customFormat="1" ht="28.5" x14ac:dyDescent="0.25">
      <c r="A20" s="157" t="s">
        <v>12</v>
      </c>
      <c r="B20" s="158"/>
      <c r="C20" s="158"/>
      <c r="D20" s="158"/>
      <c r="E20" s="158"/>
      <c r="F20" s="124" t="s">
        <v>97</v>
      </c>
      <c r="G20" s="124" t="s">
        <v>150</v>
      </c>
      <c r="H20" s="124" t="s">
        <v>151</v>
      </c>
    </row>
    <row r="21" spans="1:10" ht="12" customHeight="1" x14ac:dyDescent="0.25">
      <c r="A21" s="159">
        <v>1</v>
      </c>
      <c r="B21" s="159"/>
      <c r="C21" s="159"/>
      <c r="D21" s="159"/>
      <c r="E21" s="159"/>
      <c r="F21" s="125">
        <v>2</v>
      </c>
      <c r="G21" s="125">
        <v>3</v>
      </c>
      <c r="H21" s="125">
        <v>4</v>
      </c>
    </row>
    <row r="22" spans="1:10" s="115" customFormat="1" x14ac:dyDescent="0.25">
      <c r="A22" s="166" t="s">
        <v>8</v>
      </c>
      <c r="B22" s="165"/>
      <c r="C22" s="165"/>
      <c r="D22" s="165"/>
      <c r="E22" s="165"/>
      <c r="F22" s="128">
        <v>0</v>
      </c>
      <c r="G22" s="128">
        <f>H22-F22</f>
        <v>208750</v>
      </c>
      <c r="H22" s="128">
        <v>208750</v>
      </c>
    </row>
    <row r="23" spans="1:10" s="115" customFormat="1" x14ac:dyDescent="0.25">
      <c r="A23" s="166" t="s">
        <v>9</v>
      </c>
      <c r="B23" s="165"/>
      <c r="C23" s="165"/>
      <c r="D23" s="165"/>
      <c r="E23" s="165"/>
      <c r="F23" s="128">
        <v>0</v>
      </c>
      <c r="G23" s="128">
        <f>H23-F23</f>
        <v>35000</v>
      </c>
      <c r="H23" s="128">
        <v>35000</v>
      </c>
    </row>
    <row r="24" spans="1:10" s="115" customFormat="1" x14ac:dyDescent="0.25">
      <c r="A24" s="168" t="s">
        <v>10</v>
      </c>
      <c r="B24" s="161"/>
      <c r="C24" s="161"/>
      <c r="D24" s="161"/>
      <c r="E24" s="161"/>
      <c r="F24" s="127">
        <f t="shared" ref="F24" si="4">F22-F23</f>
        <v>0</v>
      </c>
      <c r="G24" s="127">
        <f>G22-G23</f>
        <v>173750</v>
      </c>
      <c r="H24" s="127">
        <f>H22-H23</f>
        <v>173750</v>
      </c>
    </row>
    <row r="25" spans="1:10" s="115" customFormat="1" x14ac:dyDescent="0.25">
      <c r="A25" s="168" t="s">
        <v>11</v>
      </c>
      <c r="B25" s="161"/>
      <c r="C25" s="161"/>
      <c r="D25" s="161"/>
      <c r="E25" s="161"/>
      <c r="F25" s="127">
        <f t="shared" ref="F25:H25" si="5">F16+F24</f>
        <v>12532973</v>
      </c>
      <c r="G25" s="127">
        <f>G16+G24</f>
        <v>1.862645149230957E-9</v>
      </c>
      <c r="H25" s="127">
        <f t="shared" si="5"/>
        <v>12532973</v>
      </c>
    </row>
    <row r="26" spans="1:10" s="115" customFormat="1" x14ac:dyDescent="0.25">
      <c r="A26" s="133"/>
      <c r="B26" s="131"/>
      <c r="C26" s="131"/>
      <c r="D26" s="131"/>
      <c r="E26" s="131"/>
      <c r="F26" s="132"/>
      <c r="G26" s="132"/>
      <c r="H26" s="132"/>
    </row>
    <row r="27" spans="1:10" s="115" customFormat="1" ht="18" customHeight="1" x14ac:dyDescent="0.25">
      <c r="A27" s="153" t="s">
        <v>15</v>
      </c>
      <c r="B27" s="154"/>
      <c r="C27" s="154"/>
      <c r="D27" s="154"/>
      <c r="E27" s="154"/>
      <c r="F27" s="154"/>
      <c r="G27" s="154"/>
      <c r="H27" s="154"/>
      <c r="J27" s="134"/>
    </row>
    <row r="28" spans="1:10" s="115" customFormat="1" ht="18" customHeight="1" x14ac:dyDescent="0.25">
      <c r="A28" s="130"/>
      <c r="B28" s="135"/>
      <c r="C28" s="135"/>
      <c r="D28" s="135"/>
      <c r="E28" s="135"/>
      <c r="F28" s="136"/>
      <c r="G28" s="136"/>
      <c r="H28" s="136"/>
    </row>
    <row r="29" spans="1:10" s="115" customFormat="1" ht="28.5" x14ac:dyDescent="0.25">
      <c r="A29" s="171" t="s">
        <v>21</v>
      </c>
      <c r="B29" s="172"/>
      <c r="C29" s="172"/>
      <c r="D29" s="172"/>
      <c r="E29" s="173"/>
      <c r="F29" s="124" t="s">
        <v>97</v>
      </c>
      <c r="G29" s="124" t="s">
        <v>150</v>
      </c>
      <c r="H29" s="124" t="s">
        <v>151</v>
      </c>
    </row>
    <row r="30" spans="1:10" ht="12" customHeight="1" x14ac:dyDescent="0.25">
      <c r="A30" s="159">
        <v>1</v>
      </c>
      <c r="B30" s="159"/>
      <c r="C30" s="159"/>
      <c r="D30" s="159"/>
      <c r="E30" s="159"/>
      <c r="F30" s="125">
        <v>2</v>
      </c>
      <c r="G30" s="125">
        <v>3</v>
      </c>
      <c r="H30" s="125">
        <v>4</v>
      </c>
    </row>
    <row r="31" spans="1:10" s="115" customFormat="1" ht="15" customHeight="1" x14ac:dyDescent="0.25">
      <c r="A31" s="174" t="s">
        <v>16</v>
      </c>
      <c r="B31" s="175"/>
      <c r="C31" s="175"/>
      <c r="D31" s="175"/>
      <c r="E31" s="176"/>
      <c r="F31" s="137">
        <v>-12532973</v>
      </c>
      <c r="G31" s="137">
        <v>0</v>
      </c>
      <c r="H31" s="138">
        <v>-12532973</v>
      </c>
    </row>
    <row r="32" spans="1:10" s="115" customFormat="1" ht="15" customHeight="1" x14ac:dyDescent="0.25">
      <c r="A32" s="168" t="s">
        <v>17</v>
      </c>
      <c r="B32" s="161"/>
      <c r="C32" s="161"/>
      <c r="D32" s="161"/>
      <c r="E32" s="161"/>
      <c r="F32" s="139">
        <f>F25+F31</f>
        <v>0</v>
      </c>
      <c r="G32" s="139">
        <f>G25+G31</f>
        <v>1.862645149230957E-9</v>
      </c>
      <c r="H32" s="140">
        <f>H25+H31</f>
        <v>0</v>
      </c>
      <c r="J32" s="134"/>
    </row>
    <row r="33" spans="1:8" s="115" customFormat="1" ht="45" customHeight="1" x14ac:dyDescent="0.25">
      <c r="A33" s="160" t="s">
        <v>18</v>
      </c>
      <c r="B33" s="169"/>
      <c r="C33" s="169"/>
      <c r="D33" s="169"/>
      <c r="E33" s="170"/>
      <c r="F33" s="139">
        <f t="shared" ref="F33:H33" si="6">F16+F24+F31-F32</f>
        <v>0</v>
      </c>
      <c r="G33" s="139">
        <f>G16+G24+G31-G32</f>
        <v>0</v>
      </c>
      <c r="H33" s="140">
        <f t="shared" si="6"/>
        <v>0</v>
      </c>
    </row>
    <row r="34" spans="1:8" s="115" customFormat="1" ht="18" customHeight="1" x14ac:dyDescent="0.25">
      <c r="A34" s="141"/>
      <c r="B34" s="142"/>
      <c r="C34" s="142"/>
      <c r="D34" s="142"/>
      <c r="E34" s="142"/>
      <c r="F34" s="143"/>
      <c r="G34" s="143"/>
      <c r="H34" s="143"/>
    </row>
    <row r="35" spans="1:8" s="115" customFormat="1" ht="18" customHeight="1" x14ac:dyDescent="0.25">
      <c r="A35" s="177" t="s">
        <v>19</v>
      </c>
      <c r="B35" s="177"/>
      <c r="C35" s="177"/>
      <c r="D35" s="177"/>
      <c r="E35" s="177"/>
      <c r="F35" s="177"/>
      <c r="G35" s="177"/>
      <c r="H35" s="177"/>
    </row>
    <row r="36" spans="1:8" s="115" customFormat="1" x14ac:dyDescent="0.25">
      <c r="A36" s="144"/>
      <c r="B36" s="145"/>
      <c r="C36" s="145"/>
      <c r="D36" s="145"/>
      <c r="E36" s="145"/>
      <c r="F36" s="146"/>
      <c r="G36" s="146"/>
      <c r="H36" s="146"/>
    </row>
    <row r="37" spans="1:8" s="115" customFormat="1" ht="28.5" x14ac:dyDescent="0.25">
      <c r="A37" s="171" t="s">
        <v>21</v>
      </c>
      <c r="B37" s="172"/>
      <c r="C37" s="172"/>
      <c r="D37" s="172"/>
      <c r="E37" s="173"/>
      <c r="F37" s="124" t="s">
        <v>97</v>
      </c>
      <c r="G37" s="124" t="s">
        <v>150</v>
      </c>
      <c r="H37" s="124" t="s">
        <v>151</v>
      </c>
    </row>
    <row r="38" spans="1:8" ht="12" customHeight="1" x14ac:dyDescent="0.25">
      <c r="A38" s="159">
        <v>1</v>
      </c>
      <c r="B38" s="159"/>
      <c r="C38" s="159"/>
      <c r="D38" s="159"/>
      <c r="E38" s="159"/>
      <c r="F38" s="125">
        <v>2</v>
      </c>
      <c r="G38" s="125">
        <v>3</v>
      </c>
      <c r="H38" s="125">
        <v>4</v>
      </c>
    </row>
    <row r="39" spans="1:8" s="115" customFormat="1" x14ac:dyDescent="0.25">
      <c r="A39" s="174" t="s">
        <v>16</v>
      </c>
      <c r="B39" s="175"/>
      <c r="C39" s="175"/>
      <c r="D39" s="175"/>
      <c r="E39" s="176"/>
      <c r="F39" s="137">
        <v>-12532973</v>
      </c>
      <c r="G39" s="137">
        <v>0</v>
      </c>
      <c r="H39" s="138">
        <v>-12532973</v>
      </c>
    </row>
    <row r="40" spans="1:8" s="115" customFormat="1" ht="28.5" customHeight="1" x14ac:dyDescent="0.25">
      <c r="A40" s="174" t="s">
        <v>20</v>
      </c>
      <c r="B40" s="175"/>
      <c r="C40" s="175"/>
      <c r="D40" s="175"/>
      <c r="E40" s="176"/>
      <c r="F40" s="137">
        <v>-12532973</v>
      </c>
      <c r="G40" s="137">
        <v>0</v>
      </c>
      <c r="H40" s="138">
        <v>-12532973</v>
      </c>
    </row>
    <row r="41" spans="1:8" s="115" customFormat="1" ht="25.5" customHeight="1" x14ac:dyDescent="0.25">
      <c r="A41" s="174" t="s">
        <v>52</v>
      </c>
      <c r="B41" s="178"/>
      <c r="C41" s="178"/>
      <c r="D41" s="178"/>
      <c r="E41" s="179"/>
      <c r="F41" s="137">
        <v>0</v>
      </c>
      <c r="G41" s="137">
        <v>0</v>
      </c>
      <c r="H41" s="138">
        <v>0</v>
      </c>
    </row>
    <row r="42" spans="1:8" s="115" customFormat="1" ht="15" customHeight="1" x14ac:dyDescent="0.25">
      <c r="A42" s="168" t="s">
        <v>17</v>
      </c>
      <c r="B42" s="161"/>
      <c r="C42" s="161"/>
      <c r="D42" s="161"/>
      <c r="E42" s="161"/>
      <c r="F42" s="147">
        <f>F39-F40+F41</f>
        <v>0</v>
      </c>
      <c r="G42" s="147">
        <f>G39-G40+G41</f>
        <v>0</v>
      </c>
      <c r="H42" s="148">
        <f t="shared" ref="H42" si="7">H39-H40+H41</f>
        <v>0</v>
      </c>
    </row>
    <row r="43" spans="1:8" ht="9" customHeight="1" x14ac:dyDescent="0.25"/>
  </sheetData>
  <mergeCells count="31">
    <mergeCell ref="A42:E42"/>
    <mergeCell ref="A35:H35"/>
    <mergeCell ref="A37:E37"/>
    <mergeCell ref="A38:E38"/>
    <mergeCell ref="A39:E39"/>
    <mergeCell ref="A40:E40"/>
    <mergeCell ref="A41:E41"/>
    <mergeCell ref="A33:E33"/>
    <mergeCell ref="A20:E20"/>
    <mergeCell ref="A21:E21"/>
    <mergeCell ref="A22:E22"/>
    <mergeCell ref="A23:E23"/>
    <mergeCell ref="A24:E24"/>
    <mergeCell ref="A25:E25"/>
    <mergeCell ref="A27:H27"/>
    <mergeCell ref="A29:E29"/>
    <mergeCell ref="A30:E30"/>
    <mergeCell ref="A31:E31"/>
    <mergeCell ref="A32:E32"/>
    <mergeCell ref="A18:H18"/>
    <mergeCell ref="A2:H2"/>
    <mergeCell ref="A4:H4"/>
    <mergeCell ref="A6:H6"/>
    <mergeCell ref="A8:E8"/>
    <mergeCell ref="A9:E9"/>
    <mergeCell ref="A10:E10"/>
    <mergeCell ref="A11:E11"/>
    <mergeCell ref="A12:E12"/>
    <mergeCell ref="A14:E14"/>
    <mergeCell ref="A15:E15"/>
    <mergeCell ref="A16:E16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rowBreaks count="1" manualBreakCount="1">
    <brk id="26" max="9" man="1"/>
  </rowBreaks>
  <ignoredErrors>
    <ignoredError sqref="G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2"/>
  <sheetViews>
    <sheetView topLeftCell="A64" zoomScaleNormal="100" workbookViewId="0">
      <selection activeCell="D72" sqref="D72"/>
    </sheetView>
  </sheetViews>
  <sheetFormatPr defaultColWidth="8.85546875" defaultRowHeight="15" x14ac:dyDescent="0.25"/>
  <cols>
    <col min="1" max="1" width="7.85546875" style="2" bestFit="1" customWidth="1"/>
    <col min="2" max="2" width="44.7109375" style="2" customWidth="1"/>
    <col min="3" max="6" width="19.42578125" style="2" customWidth="1"/>
    <col min="7" max="8" width="25.28515625" style="2" customWidth="1"/>
    <col min="9" max="16384" width="8.85546875" style="2"/>
  </cols>
  <sheetData>
    <row r="1" spans="1:8" ht="18.75" x14ac:dyDescent="0.25">
      <c r="A1" s="12"/>
      <c r="B1" s="13"/>
      <c r="C1" s="13"/>
      <c r="D1" s="13"/>
      <c r="E1" s="13"/>
      <c r="F1" s="1"/>
      <c r="G1" s="1"/>
      <c r="H1" s="1"/>
    </row>
    <row r="2" spans="1:8" ht="15.6" customHeight="1" x14ac:dyDescent="0.25">
      <c r="A2" s="181" t="s">
        <v>22</v>
      </c>
      <c r="B2" s="181"/>
      <c r="C2" s="181"/>
      <c r="D2" s="181"/>
      <c r="E2" s="181"/>
      <c r="F2" s="7"/>
      <c r="G2" s="4"/>
      <c r="H2" s="4"/>
    </row>
    <row r="3" spans="1:8" ht="18.75" x14ac:dyDescent="0.25">
      <c r="A3" s="9"/>
      <c r="B3" s="9"/>
      <c r="C3" s="9"/>
      <c r="D3" s="9"/>
      <c r="E3" s="9"/>
      <c r="F3" s="1"/>
      <c r="G3" s="3"/>
      <c r="H3" s="3"/>
    </row>
    <row r="4" spans="1:8" ht="15.6" customHeight="1" x14ac:dyDescent="0.25">
      <c r="A4" s="181" t="s">
        <v>23</v>
      </c>
      <c r="B4" s="181"/>
      <c r="C4" s="181"/>
      <c r="D4" s="181"/>
      <c r="E4" s="181"/>
      <c r="F4" s="7"/>
      <c r="G4" s="5"/>
      <c r="H4" s="5"/>
    </row>
    <row r="5" spans="1:8" ht="18.75" x14ac:dyDescent="0.25">
      <c r="A5" s="13"/>
      <c r="B5" s="13"/>
      <c r="C5" s="13"/>
      <c r="D5" s="13"/>
      <c r="E5" s="13"/>
      <c r="F5" s="1"/>
      <c r="G5" s="3"/>
      <c r="H5" s="3"/>
    </row>
    <row r="6" spans="1:8" ht="57" x14ac:dyDescent="0.25">
      <c r="A6" s="65" t="s">
        <v>36</v>
      </c>
      <c r="B6" s="66" t="s">
        <v>21</v>
      </c>
      <c r="C6" s="65" t="s">
        <v>97</v>
      </c>
      <c r="D6" s="65" t="s">
        <v>150</v>
      </c>
      <c r="E6" s="65" t="s">
        <v>151</v>
      </c>
    </row>
    <row r="7" spans="1:8" s="6" customFormat="1" x14ac:dyDescent="0.2">
      <c r="A7" s="67">
        <v>1</v>
      </c>
      <c r="B7" s="67">
        <v>2</v>
      </c>
      <c r="C7" s="67">
        <v>3</v>
      </c>
      <c r="D7" s="67">
        <v>4</v>
      </c>
      <c r="E7" s="67">
        <v>5</v>
      </c>
    </row>
    <row r="8" spans="1:8" x14ac:dyDescent="0.25">
      <c r="A8" s="68"/>
      <c r="B8" s="68" t="s">
        <v>24</v>
      </c>
      <c r="C8" s="74">
        <f t="shared" ref="C8:E8" si="0">C9+C16</f>
        <v>53868093</v>
      </c>
      <c r="D8" s="74">
        <f t="shared" si="0"/>
        <v>6326023.5700000003</v>
      </c>
      <c r="E8" s="74">
        <f t="shared" si="0"/>
        <v>60194116.57</v>
      </c>
    </row>
    <row r="9" spans="1:8" x14ac:dyDescent="0.25">
      <c r="A9" s="68">
        <v>6</v>
      </c>
      <c r="B9" s="68" t="s">
        <v>25</v>
      </c>
      <c r="C9" s="74">
        <f>C10+C11+C12+C13+C14+C15</f>
        <v>53866093</v>
      </c>
      <c r="D9" s="74">
        <f>D10+D11+D12+D13+D14+D15</f>
        <v>6324663.5700000003</v>
      </c>
      <c r="E9" s="74">
        <f>E10+E11+E12+E13+E14+E15</f>
        <v>60190756.57</v>
      </c>
    </row>
    <row r="10" spans="1:8" ht="30" x14ac:dyDescent="0.25">
      <c r="A10" s="70">
        <v>63</v>
      </c>
      <c r="B10" s="71" t="s">
        <v>26</v>
      </c>
      <c r="C10" s="69">
        <v>5925004</v>
      </c>
      <c r="D10" s="69">
        <f>E10-C10</f>
        <v>2353315.25</v>
      </c>
      <c r="E10" s="69">
        <v>8278319.25</v>
      </c>
    </row>
    <row r="11" spans="1:8" x14ac:dyDescent="0.25">
      <c r="A11" s="70">
        <v>64</v>
      </c>
      <c r="B11" s="71" t="s">
        <v>53</v>
      </c>
      <c r="C11" s="69">
        <v>2000</v>
      </c>
      <c r="D11" s="69">
        <f t="shared" ref="D11:D17" si="1">E11-C11</f>
        <v>0</v>
      </c>
      <c r="E11" s="69">
        <v>2000</v>
      </c>
    </row>
    <row r="12" spans="1:8" ht="30" x14ac:dyDescent="0.25">
      <c r="A12" s="70">
        <v>65</v>
      </c>
      <c r="B12" s="71" t="s">
        <v>54</v>
      </c>
      <c r="C12" s="69">
        <v>3398000</v>
      </c>
      <c r="D12" s="69">
        <f t="shared" si="1"/>
        <v>182300</v>
      </c>
      <c r="E12" s="69">
        <v>3580300</v>
      </c>
    </row>
    <row r="13" spans="1:8" ht="30" x14ac:dyDescent="0.25">
      <c r="A13" s="79">
        <v>66</v>
      </c>
      <c r="B13" s="71" t="s">
        <v>55</v>
      </c>
      <c r="C13" s="69">
        <v>3837860</v>
      </c>
      <c r="D13" s="69">
        <f t="shared" si="1"/>
        <v>231000</v>
      </c>
      <c r="E13" s="69">
        <v>4068860</v>
      </c>
    </row>
    <row r="14" spans="1:8" ht="30" x14ac:dyDescent="0.25">
      <c r="A14" s="79">
        <v>67</v>
      </c>
      <c r="B14" s="71" t="s">
        <v>56</v>
      </c>
      <c r="C14" s="69">
        <v>40678229</v>
      </c>
      <c r="D14" s="69">
        <f t="shared" si="1"/>
        <v>3553048.3200000003</v>
      </c>
      <c r="E14" s="69">
        <v>44231277.32</v>
      </c>
    </row>
    <row r="15" spans="1:8" x14ac:dyDescent="0.25">
      <c r="A15" s="79">
        <v>68</v>
      </c>
      <c r="B15" s="71" t="s">
        <v>57</v>
      </c>
      <c r="C15" s="69">
        <v>25000</v>
      </c>
      <c r="D15" s="69">
        <f t="shared" si="1"/>
        <v>5000</v>
      </c>
      <c r="E15" s="69">
        <v>30000</v>
      </c>
    </row>
    <row r="16" spans="1:8" x14ac:dyDescent="0.25">
      <c r="A16" s="80">
        <v>7</v>
      </c>
      <c r="B16" s="68" t="s">
        <v>27</v>
      </c>
      <c r="C16" s="74">
        <f>C17</f>
        <v>2000</v>
      </c>
      <c r="D16" s="74">
        <f t="shared" ref="D16:E16" si="2">D17</f>
        <v>1360</v>
      </c>
      <c r="E16" s="74">
        <f t="shared" si="2"/>
        <v>3360</v>
      </c>
    </row>
    <row r="17" spans="1:8" x14ac:dyDescent="0.25">
      <c r="A17" s="79">
        <v>72</v>
      </c>
      <c r="B17" s="81" t="s">
        <v>28</v>
      </c>
      <c r="C17" s="69">
        <v>2000</v>
      </c>
      <c r="D17" s="69">
        <f t="shared" si="1"/>
        <v>1360</v>
      </c>
      <c r="E17" s="69">
        <v>3360</v>
      </c>
      <c r="H17" s="2" t="s">
        <v>96</v>
      </c>
    </row>
    <row r="18" spans="1:8" x14ac:dyDescent="0.25">
      <c r="A18" s="97"/>
    </row>
    <row r="19" spans="1:8" ht="57" x14ac:dyDescent="0.25">
      <c r="A19" s="65" t="s">
        <v>36</v>
      </c>
      <c r="B19" s="66" t="s">
        <v>21</v>
      </c>
      <c r="C19" s="65" t="s">
        <v>97</v>
      </c>
      <c r="D19" s="65" t="s">
        <v>150</v>
      </c>
      <c r="E19" s="65" t="s">
        <v>151</v>
      </c>
    </row>
    <row r="20" spans="1:8" s="6" customFormat="1" x14ac:dyDescent="0.2">
      <c r="A20" s="67">
        <v>1</v>
      </c>
      <c r="B20" s="67">
        <v>2</v>
      </c>
      <c r="C20" s="67">
        <v>3</v>
      </c>
      <c r="D20" s="67">
        <v>4</v>
      </c>
      <c r="E20" s="67">
        <v>5</v>
      </c>
    </row>
    <row r="21" spans="1:8" x14ac:dyDescent="0.25">
      <c r="A21" s="68"/>
      <c r="B21" s="82" t="s">
        <v>29</v>
      </c>
      <c r="C21" s="55">
        <f>C22+C28+C32</f>
        <v>53868093</v>
      </c>
      <c r="D21" s="55">
        <f>D22+D28+D32</f>
        <v>6499773.5700000003</v>
      </c>
      <c r="E21" s="55">
        <f>E22+E28+E32</f>
        <v>60367866.57</v>
      </c>
    </row>
    <row r="22" spans="1:8" x14ac:dyDescent="0.25">
      <c r="A22" s="68">
        <v>3</v>
      </c>
      <c r="B22" s="84" t="s">
        <v>30</v>
      </c>
      <c r="C22" s="85">
        <f t="shared" ref="C22:E22" si="3">C23+C24+C25+C27+C26</f>
        <v>33370280</v>
      </c>
      <c r="D22" s="85">
        <f t="shared" si="3"/>
        <v>2257110.04</v>
      </c>
      <c r="E22" s="85">
        <f t="shared" si="3"/>
        <v>35627390.039999999</v>
      </c>
    </row>
    <row r="23" spans="1:8" x14ac:dyDescent="0.25">
      <c r="A23" s="70">
        <v>31</v>
      </c>
      <c r="B23" s="33" t="s">
        <v>31</v>
      </c>
      <c r="C23" s="86">
        <v>24969600</v>
      </c>
      <c r="D23" s="69">
        <f t="shared" ref="D23:D33" si="4">E23-C23</f>
        <v>1926000</v>
      </c>
      <c r="E23" s="86">
        <v>26895600</v>
      </c>
    </row>
    <row r="24" spans="1:8" x14ac:dyDescent="0.25">
      <c r="A24" s="79">
        <v>32</v>
      </c>
      <c r="B24" s="42" t="s">
        <v>32</v>
      </c>
      <c r="C24" s="86">
        <v>5390830</v>
      </c>
      <c r="D24" s="69">
        <f t="shared" si="4"/>
        <v>642556.62000000011</v>
      </c>
      <c r="E24" s="86">
        <v>6033386.6200000001</v>
      </c>
    </row>
    <row r="25" spans="1:8" x14ac:dyDescent="0.25">
      <c r="A25" s="79">
        <v>34</v>
      </c>
      <c r="B25" s="42" t="s">
        <v>58</v>
      </c>
      <c r="C25" s="86">
        <v>85550</v>
      </c>
      <c r="D25" s="69">
        <f t="shared" si="4"/>
        <v>26000</v>
      </c>
      <c r="E25" s="86">
        <v>111550</v>
      </c>
    </row>
    <row r="26" spans="1:8" ht="30" x14ac:dyDescent="0.25">
      <c r="A26" s="79">
        <v>36</v>
      </c>
      <c r="B26" s="87" t="s">
        <v>59</v>
      </c>
      <c r="C26" s="39">
        <v>2917300</v>
      </c>
      <c r="D26" s="69">
        <f t="shared" si="4"/>
        <v>-337946.58000000007</v>
      </c>
      <c r="E26" s="39">
        <v>2579353.42</v>
      </c>
    </row>
    <row r="27" spans="1:8" x14ac:dyDescent="0.25">
      <c r="A27" s="79">
        <v>38</v>
      </c>
      <c r="B27" s="42" t="s">
        <v>60</v>
      </c>
      <c r="C27" s="86">
        <v>7000</v>
      </c>
      <c r="D27" s="69">
        <f t="shared" si="4"/>
        <v>500</v>
      </c>
      <c r="E27" s="86">
        <v>7500</v>
      </c>
    </row>
    <row r="28" spans="1:8" x14ac:dyDescent="0.25">
      <c r="A28" s="88">
        <v>4</v>
      </c>
      <c r="B28" s="58" t="s">
        <v>33</v>
      </c>
      <c r="C28" s="85">
        <f>C29+C30+C31</f>
        <v>7964840</v>
      </c>
      <c r="D28" s="85">
        <f>D29+D30+D31</f>
        <v>4242663.53</v>
      </c>
      <c r="E28" s="85">
        <f>E29+E30+E31</f>
        <v>12207503.530000001</v>
      </c>
    </row>
    <row r="29" spans="1:8" ht="30" x14ac:dyDescent="0.25">
      <c r="A29" s="70">
        <v>41</v>
      </c>
      <c r="B29" s="47" t="s">
        <v>34</v>
      </c>
      <c r="C29" s="39">
        <v>13000</v>
      </c>
      <c r="D29" s="69">
        <f t="shared" si="4"/>
        <v>29500</v>
      </c>
      <c r="E29" s="39">
        <v>42500</v>
      </c>
    </row>
    <row r="30" spans="1:8" x14ac:dyDescent="0.25">
      <c r="A30" s="70">
        <v>42</v>
      </c>
      <c r="B30" s="47" t="s">
        <v>61</v>
      </c>
      <c r="C30" s="89">
        <v>603600</v>
      </c>
      <c r="D30" s="69">
        <f t="shared" si="4"/>
        <v>1971883.7000000002</v>
      </c>
      <c r="E30" s="89">
        <v>2575483.7000000002</v>
      </c>
    </row>
    <row r="31" spans="1:8" ht="30" x14ac:dyDescent="0.25">
      <c r="A31" s="70">
        <v>45</v>
      </c>
      <c r="B31" s="33" t="s">
        <v>62</v>
      </c>
      <c r="C31" s="35">
        <v>7348240</v>
      </c>
      <c r="D31" s="69">
        <f t="shared" si="4"/>
        <v>2241279.83</v>
      </c>
      <c r="E31" s="35">
        <v>9589519.8300000001</v>
      </c>
    </row>
    <row r="32" spans="1:8" x14ac:dyDescent="0.25">
      <c r="A32" s="80">
        <v>9</v>
      </c>
      <c r="B32" s="68" t="s">
        <v>63</v>
      </c>
      <c r="C32" s="74">
        <f>C33</f>
        <v>12532973</v>
      </c>
      <c r="D32" s="74">
        <f t="shared" ref="D32:E32" si="5">D33</f>
        <v>0</v>
      </c>
      <c r="E32" s="74">
        <f t="shared" si="5"/>
        <v>12532973</v>
      </c>
    </row>
    <row r="33" spans="1:6" x14ac:dyDescent="0.25">
      <c r="A33" s="79">
        <v>92</v>
      </c>
      <c r="B33" s="81" t="s">
        <v>64</v>
      </c>
      <c r="C33" s="104">
        <v>12532973</v>
      </c>
      <c r="D33" s="69">
        <f t="shared" si="4"/>
        <v>0</v>
      </c>
      <c r="E33" s="69">
        <v>12532973</v>
      </c>
    </row>
    <row r="34" spans="1:6" x14ac:dyDescent="0.25">
      <c r="A34" s="97"/>
    </row>
    <row r="36" spans="1:6" ht="15.6" customHeight="1" x14ac:dyDescent="0.25">
      <c r="A36" s="180" t="s">
        <v>35</v>
      </c>
      <c r="B36" s="180"/>
      <c r="C36" s="180"/>
      <c r="D36" s="180"/>
      <c r="E36" s="180"/>
    </row>
    <row r="37" spans="1:6" ht="18.75" x14ac:dyDescent="0.25">
      <c r="A37" s="13"/>
      <c r="B37" s="13"/>
      <c r="C37" s="13"/>
      <c r="D37" s="13"/>
      <c r="E37" s="13"/>
      <c r="F37" s="1"/>
    </row>
    <row r="38" spans="1:6" ht="57" x14ac:dyDescent="0.25">
      <c r="A38" s="65" t="s">
        <v>36</v>
      </c>
      <c r="B38" s="66" t="s">
        <v>21</v>
      </c>
      <c r="C38" s="65" t="s">
        <v>97</v>
      </c>
      <c r="D38" s="65" t="s">
        <v>150</v>
      </c>
      <c r="E38" s="65" t="s">
        <v>151</v>
      </c>
    </row>
    <row r="39" spans="1:6" s="6" customFormat="1" x14ac:dyDescent="0.2">
      <c r="A39" s="67">
        <v>1</v>
      </c>
      <c r="B39" s="67">
        <v>2</v>
      </c>
      <c r="C39" s="67">
        <v>3</v>
      </c>
      <c r="D39" s="67">
        <v>4</v>
      </c>
      <c r="E39" s="67">
        <v>5</v>
      </c>
    </row>
    <row r="40" spans="1:6" x14ac:dyDescent="0.25">
      <c r="A40" s="68"/>
      <c r="B40" s="90" t="s">
        <v>24</v>
      </c>
      <c r="C40" s="83">
        <f>C41+C44+C46+C48+C54+C52</f>
        <v>53868093</v>
      </c>
      <c r="D40" s="83">
        <f>D41+D44+D46+D48+D54+D52</f>
        <v>6326023.5700000003</v>
      </c>
      <c r="E40" s="83">
        <f>E41+E44+E46+E48+E54+E52</f>
        <v>60194116.57</v>
      </c>
    </row>
    <row r="41" spans="1:6" x14ac:dyDescent="0.25">
      <c r="A41" s="68">
        <v>1</v>
      </c>
      <c r="B41" s="68" t="s">
        <v>139</v>
      </c>
      <c r="C41" s="91">
        <f>C42+C43</f>
        <v>5513453</v>
      </c>
      <c r="D41" s="91">
        <f t="shared" ref="D41:E41" si="6">D42+D43</f>
        <v>1433000</v>
      </c>
      <c r="E41" s="91">
        <f t="shared" si="6"/>
        <v>6946453</v>
      </c>
    </row>
    <row r="42" spans="1:6" x14ac:dyDescent="0.25">
      <c r="A42" s="70">
        <v>11</v>
      </c>
      <c r="B42" s="42" t="s">
        <v>84</v>
      </c>
      <c r="C42" s="39">
        <v>513453</v>
      </c>
      <c r="D42" s="39">
        <f>E42-C42</f>
        <v>-187000</v>
      </c>
      <c r="E42" s="39">
        <v>326453</v>
      </c>
    </row>
    <row r="43" spans="1:6" x14ac:dyDescent="0.25">
      <c r="A43" s="79">
        <v>14</v>
      </c>
      <c r="B43" s="42" t="s">
        <v>85</v>
      </c>
      <c r="C43" s="39">
        <v>5000000</v>
      </c>
      <c r="D43" s="39">
        <f t="shared" ref="D43" si="7">E43-C43</f>
        <v>1620000</v>
      </c>
      <c r="E43" s="39">
        <v>6620000</v>
      </c>
    </row>
    <row r="44" spans="1:6" x14ac:dyDescent="0.25">
      <c r="A44" s="80">
        <v>3</v>
      </c>
      <c r="B44" s="68" t="s">
        <v>138</v>
      </c>
      <c r="C44" s="23">
        <f t="shared" ref="C44:E44" si="8">C45</f>
        <v>3861300</v>
      </c>
      <c r="D44" s="23">
        <f t="shared" si="8"/>
        <v>237360</v>
      </c>
      <c r="E44" s="23">
        <f t="shared" si="8"/>
        <v>4098660</v>
      </c>
    </row>
    <row r="45" spans="1:6" x14ac:dyDescent="0.25">
      <c r="A45" s="79">
        <v>31</v>
      </c>
      <c r="B45" s="42" t="s">
        <v>86</v>
      </c>
      <c r="C45" s="39">
        <v>3861300</v>
      </c>
      <c r="D45" s="39">
        <f>E45-C45</f>
        <v>237360</v>
      </c>
      <c r="E45" s="39">
        <v>4098660</v>
      </c>
    </row>
    <row r="46" spans="1:6" x14ac:dyDescent="0.25">
      <c r="A46" s="80">
        <v>4</v>
      </c>
      <c r="B46" s="68" t="s">
        <v>137</v>
      </c>
      <c r="C46" s="23">
        <f t="shared" ref="C46:E46" si="9">C47</f>
        <v>3362700</v>
      </c>
      <c r="D46" s="23">
        <f t="shared" si="9"/>
        <v>182300</v>
      </c>
      <c r="E46" s="23">
        <f t="shared" si="9"/>
        <v>3545000</v>
      </c>
    </row>
    <row r="47" spans="1:6" x14ac:dyDescent="0.25">
      <c r="A47" s="79">
        <v>43</v>
      </c>
      <c r="B47" s="42" t="s">
        <v>87</v>
      </c>
      <c r="C47" s="39">
        <v>3362700</v>
      </c>
      <c r="D47" s="39">
        <f>E47-C47</f>
        <v>182300</v>
      </c>
      <c r="E47" s="39">
        <v>3545000</v>
      </c>
    </row>
    <row r="48" spans="1:6" x14ac:dyDescent="0.25">
      <c r="A48" s="80">
        <v>5</v>
      </c>
      <c r="B48" s="92" t="s">
        <v>130</v>
      </c>
      <c r="C48" s="23">
        <f>C49+C50+C51</f>
        <v>41089780</v>
      </c>
      <c r="D48" s="23">
        <f t="shared" ref="D48:E48" si="10">D49+D50+D51</f>
        <v>4473363.57</v>
      </c>
      <c r="E48" s="23">
        <f t="shared" si="10"/>
        <v>45563143.57</v>
      </c>
    </row>
    <row r="49" spans="1:5" x14ac:dyDescent="0.25">
      <c r="A49" s="79">
        <v>50</v>
      </c>
      <c r="B49" s="42" t="s">
        <v>129</v>
      </c>
      <c r="C49" s="39">
        <v>1340040</v>
      </c>
      <c r="D49" s="39">
        <f t="shared" ref="D49:D51" si="11">E49-C49</f>
        <v>1792255</v>
      </c>
      <c r="E49" s="39">
        <v>3132295</v>
      </c>
    </row>
    <row r="50" spans="1:5" x14ac:dyDescent="0.25">
      <c r="A50" s="79">
        <v>52</v>
      </c>
      <c r="B50" s="110" t="s">
        <v>128</v>
      </c>
      <c r="C50" s="39">
        <v>35121740</v>
      </c>
      <c r="D50" s="39">
        <f t="shared" si="11"/>
        <v>2182248.3200000003</v>
      </c>
      <c r="E50" s="39">
        <v>37303988.32</v>
      </c>
    </row>
    <row r="51" spans="1:5" x14ac:dyDescent="0.25">
      <c r="A51" s="79">
        <v>58</v>
      </c>
      <c r="B51" s="42" t="s">
        <v>131</v>
      </c>
      <c r="C51" s="98">
        <v>4628000</v>
      </c>
      <c r="D51" s="39">
        <f t="shared" si="11"/>
        <v>498860.25</v>
      </c>
      <c r="E51" s="39">
        <v>5126860.25</v>
      </c>
    </row>
    <row r="52" spans="1:5" x14ac:dyDescent="0.25">
      <c r="A52" s="80">
        <v>6</v>
      </c>
      <c r="B52" s="92" t="s">
        <v>135</v>
      </c>
      <c r="C52" s="23">
        <f>C53</f>
        <v>28860</v>
      </c>
      <c r="D52" s="23">
        <f t="shared" ref="D52:E52" si="12">D53</f>
        <v>0</v>
      </c>
      <c r="E52" s="23">
        <f t="shared" si="12"/>
        <v>28860</v>
      </c>
    </row>
    <row r="53" spans="1:5" x14ac:dyDescent="0.25">
      <c r="A53" s="79">
        <v>61</v>
      </c>
      <c r="B53" s="42" t="s">
        <v>88</v>
      </c>
      <c r="C53" s="39">
        <v>28860</v>
      </c>
      <c r="D53" s="39">
        <f t="shared" ref="D53" si="13">E53-C53</f>
        <v>0</v>
      </c>
      <c r="E53" s="39">
        <v>28860</v>
      </c>
    </row>
    <row r="54" spans="1:5" ht="42.75" x14ac:dyDescent="0.25">
      <c r="A54" s="80">
        <v>7</v>
      </c>
      <c r="B54" s="111" t="s">
        <v>136</v>
      </c>
      <c r="C54" s="23">
        <f t="shared" ref="C54:E54" si="14">C55</f>
        <v>12000</v>
      </c>
      <c r="D54" s="23">
        <f t="shared" si="14"/>
        <v>0</v>
      </c>
      <c r="E54" s="23">
        <f t="shared" si="14"/>
        <v>12000</v>
      </c>
    </row>
    <row r="55" spans="1:5" x14ac:dyDescent="0.25">
      <c r="A55" s="79">
        <v>71</v>
      </c>
      <c r="B55" s="42" t="s">
        <v>90</v>
      </c>
      <c r="C55" s="39">
        <v>12000</v>
      </c>
      <c r="D55" s="39">
        <f>E55-C55</f>
        <v>0</v>
      </c>
      <c r="E55" s="39">
        <v>12000</v>
      </c>
    </row>
    <row r="57" spans="1:5" ht="57" x14ac:dyDescent="0.25">
      <c r="A57" s="65" t="s">
        <v>36</v>
      </c>
      <c r="B57" s="66" t="s">
        <v>21</v>
      </c>
      <c r="C57" s="65" t="s">
        <v>97</v>
      </c>
      <c r="D57" s="65" t="s">
        <v>150</v>
      </c>
      <c r="E57" s="65" t="s">
        <v>151</v>
      </c>
    </row>
    <row r="58" spans="1:5" s="6" customFormat="1" x14ac:dyDescent="0.2">
      <c r="A58" s="67">
        <v>1</v>
      </c>
      <c r="B58" s="67">
        <v>2</v>
      </c>
      <c r="C58" s="67">
        <v>3</v>
      </c>
      <c r="D58" s="67">
        <v>4</v>
      </c>
      <c r="E58" s="67">
        <v>5</v>
      </c>
    </row>
    <row r="59" spans="1:5" x14ac:dyDescent="0.25">
      <c r="A59" s="68"/>
      <c r="B59" s="68" t="s">
        <v>29</v>
      </c>
      <c r="C59" s="83">
        <f>C60+C63+C65+C67+C73+C71</f>
        <v>53868093</v>
      </c>
      <c r="D59" s="83">
        <f>D60+D63+D65+D67+D73+D71</f>
        <v>6326023.5700000003</v>
      </c>
      <c r="E59" s="83">
        <f>E60+E63+E65+E67+E73+E71</f>
        <v>60194116.57</v>
      </c>
    </row>
    <row r="60" spans="1:5" x14ac:dyDescent="0.25">
      <c r="A60" s="68">
        <v>1</v>
      </c>
      <c r="B60" s="68" t="s">
        <v>139</v>
      </c>
      <c r="C60" s="76">
        <f>C61+C62</f>
        <v>5513453</v>
      </c>
      <c r="D60" s="76">
        <f t="shared" ref="D60:E60" si="15">D61+D62</f>
        <v>1433000</v>
      </c>
      <c r="E60" s="76">
        <f t="shared" si="15"/>
        <v>6946453</v>
      </c>
    </row>
    <row r="61" spans="1:5" x14ac:dyDescent="0.25">
      <c r="A61" s="70">
        <v>11</v>
      </c>
      <c r="B61" s="71" t="s">
        <v>84</v>
      </c>
      <c r="C61" s="39">
        <v>513453</v>
      </c>
      <c r="D61" s="39">
        <f t="shared" ref="D61:D62" si="16">E61-C61</f>
        <v>-187000</v>
      </c>
      <c r="E61" s="39">
        <v>326453</v>
      </c>
    </row>
    <row r="62" spans="1:5" x14ac:dyDescent="0.25">
      <c r="A62" s="79">
        <v>14</v>
      </c>
      <c r="B62" s="42" t="s">
        <v>85</v>
      </c>
      <c r="C62" s="77">
        <v>5000000</v>
      </c>
      <c r="D62" s="39">
        <f t="shared" si="16"/>
        <v>1620000</v>
      </c>
      <c r="E62" s="77">
        <v>6620000</v>
      </c>
    </row>
    <row r="63" spans="1:5" x14ac:dyDescent="0.25">
      <c r="A63" s="80">
        <v>3</v>
      </c>
      <c r="B63" s="68" t="s">
        <v>138</v>
      </c>
      <c r="C63" s="76">
        <f t="shared" ref="C63:E63" si="17">C64</f>
        <v>3861300</v>
      </c>
      <c r="D63" s="76">
        <f t="shared" si="17"/>
        <v>237360</v>
      </c>
      <c r="E63" s="76">
        <f t="shared" si="17"/>
        <v>4098660</v>
      </c>
    </row>
    <row r="64" spans="1:5" x14ac:dyDescent="0.25">
      <c r="A64" s="79">
        <v>31</v>
      </c>
      <c r="B64" s="81" t="s">
        <v>38</v>
      </c>
      <c r="C64" s="39">
        <v>3861300</v>
      </c>
      <c r="D64" s="39">
        <f>E64-C64</f>
        <v>237360</v>
      </c>
      <c r="E64" s="39">
        <v>4098660</v>
      </c>
    </row>
    <row r="65" spans="1:5" x14ac:dyDescent="0.25">
      <c r="A65" s="80">
        <v>4</v>
      </c>
      <c r="B65" s="68" t="s">
        <v>137</v>
      </c>
      <c r="C65" s="76">
        <f t="shared" ref="C65:E65" si="18">C66</f>
        <v>3362700</v>
      </c>
      <c r="D65" s="76">
        <f t="shared" si="18"/>
        <v>182300</v>
      </c>
      <c r="E65" s="76">
        <f t="shared" si="18"/>
        <v>3545000</v>
      </c>
    </row>
    <row r="66" spans="1:5" x14ac:dyDescent="0.25">
      <c r="A66" s="79">
        <v>43</v>
      </c>
      <c r="B66" s="81" t="s">
        <v>49</v>
      </c>
      <c r="C66" s="39">
        <v>3362700</v>
      </c>
      <c r="D66" s="39">
        <f>E66-C66</f>
        <v>182300</v>
      </c>
      <c r="E66" s="39">
        <v>3545000</v>
      </c>
    </row>
    <row r="67" spans="1:5" x14ac:dyDescent="0.25">
      <c r="A67" s="80">
        <v>5</v>
      </c>
      <c r="B67" s="92" t="s">
        <v>130</v>
      </c>
      <c r="C67" s="76">
        <f>C68+C69+C70</f>
        <v>41089780</v>
      </c>
      <c r="D67" s="76">
        <f t="shared" ref="D67:E67" si="19">D68+D69+D70</f>
        <v>4473363.57</v>
      </c>
      <c r="E67" s="76">
        <f t="shared" si="19"/>
        <v>45563143.57</v>
      </c>
    </row>
    <row r="68" spans="1:5" x14ac:dyDescent="0.25">
      <c r="A68" s="79">
        <v>50</v>
      </c>
      <c r="B68" s="42" t="s">
        <v>129</v>
      </c>
      <c r="C68" s="39">
        <v>1340040</v>
      </c>
      <c r="D68" s="39">
        <f t="shared" ref="D68:D72" si="20">E68-C68</f>
        <v>1792255</v>
      </c>
      <c r="E68" s="39">
        <v>3132295</v>
      </c>
    </row>
    <row r="69" spans="1:5" x14ac:dyDescent="0.25">
      <c r="A69" s="79">
        <v>52</v>
      </c>
      <c r="B69" s="110" t="s">
        <v>128</v>
      </c>
      <c r="C69" s="39">
        <v>35121740</v>
      </c>
      <c r="D69" s="39">
        <f t="shared" si="20"/>
        <v>2182248.3200000003</v>
      </c>
      <c r="E69" s="39">
        <v>37303988.32</v>
      </c>
    </row>
    <row r="70" spans="1:5" x14ac:dyDescent="0.25">
      <c r="A70" s="79">
        <v>58</v>
      </c>
      <c r="B70" s="42" t="s">
        <v>131</v>
      </c>
      <c r="C70" s="77">
        <v>4628000</v>
      </c>
      <c r="D70" s="39">
        <f t="shared" si="20"/>
        <v>498860.25</v>
      </c>
      <c r="E70" s="93">
        <v>5126860.25</v>
      </c>
    </row>
    <row r="71" spans="1:5" x14ac:dyDescent="0.25">
      <c r="A71" s="80">
        <v>6</v>
      </c>
      <c r="B71" s="92" t="s">
        <v>135</v>
      </c>
      <c r="C71" s="76">
        <f>C72</f>
        <v>28860</v>
      </c>
      <c r="D71" s="76">
        <f t="shared" ref="D71:E71" si="21">D72</f>
        <v>0</v>
      </c>
      <c r="E71" s="76">
        <f t="shared" si="21"/>
        <v>28860</v>
      </c>
    </row>
    <row r="72" spans="1:5" x14ac:dyDescent="0.25">
      <c r="A72" s="79">
        <v>61</v>
      </c>
      <c r="B72" s="42" t="s">
        <v>88</v>
      </c>
      <c r="C72" s="77">
        <v>28860</v>
      </c>
      <c r="D72" s="39">
        <f t="shared" si="20"/>
        <v>0</v>
      </c>
      <c r="E72" s="77">
        <v>28860</v>
      </c>
    </row>
    <row r="73" spans="1:5" ht="45" customHeight="1" x14ac:dyDescent="0.25">
      <c r="A73" s="80">
        <v>7</v>
      </c>
      <c r="B73" s="111" t="s">
        <v>136</v>
      </c>
      <c r="C73" s="76">
        <f t="shared" ref="C73:E73" si="22">C74</f>
        <v>12000</v>
      </c>
      <c r="D73" s="76">
        <f t="shared" si="22"/>
        <v>0</v>
      </c>
      <c r="E73" s="76">
        <f t="shared" si="22"/>
        <v>12000</v>
      </c>
    </row>
    <row r="74" spans="1:5" ht="30.75" customHeight="1" x14ac:dyDescent="0.25">
      <c r="A74" s="79">
        <v>71</v>
      </c>
      <c r="B74" s="87" t="s">
        <v>132</v>
      </c>
      <c r="C74" s="39">
        <v>12000</v>
      </c>
      <c r="D74" s="39">
        <f>E74-C74</f>
        <v>0</v>
      </c>
      <c r="E74" s="39">
        <v>12000</v>
      </c>
    </row>
    <row r="76" spans="1:5" x14ac:dyDescent="0.25">
      <c r="B76" s="180" t="s">
        <v>39</v>
      </c>
      <c r="C76" s="180"/>
      <c r="D76" s="180"/>
      <c r="E76" s="180"/>
    </row>
    <row r="77" spans="1:5" x14ac:dyDescent="0.25">
      <c r="B77" s="13"/>
      <c r="C77" s="13"/>
      <c r="D77" s="13"/>
      <c r="E77" s="13"/>
    </row>
    <row r="78" spans="1:5" ht="57" x14ac:dyDescent="0.25">
      <c r="A78" s="65" t="s">
        <v>36</v>
      </c>
      <c r="B78" s="66" t="s">
        <v>21</v>
      </c>
      <c r="C78" s="65" t="s">
        <v>97</v>
      </c>
      <c r="D78" s="65" t="s">
        <v>150</v>
      </c>
      <c r="E78" s="65" t="s">
        <v>151</v>
      </c>
    </row>
    <row r="79" spans="1:5" x14ac:dyDescent="0.25">
      <c r="A79" s="67">
        <v>1</v>
      </c>
      <c r="B79" s="67">
        <v>2</v>
      </c>
      <c r="C79" s="67">
        <v>3</v>
      </c>
      <c r="D79" s="67">
        <v>4</v>
      </c>
      <c r="E79" s="67">
        <v>5</v>
      </c>
    </row>
    <row r="80" spans="1:5" x14ac:dyDescent="0.25">
      <c r="A80" s="94"/>
      <c r="B80" s="68" t="s">
        <v>29</v>
      </c>
      <c r="C80" s="23">
        <f t="shared" ref="C80:E81" si="23">C81</f>
        <v>41335120</v>
      </c>
      <c r="D80" s="23">
        <f t="shared" si="23"/>
        <v>6499773.5700000003</v>
      </c>
      <c r="E80" s="23">
        <f t="shared" si="23"/>
        <v>47834893.57</v>
      </c>
    </row>
    <row r="81" spans="1:5" x14ac:dyDescent="0.25">
      <c r="A81" s="94" t="s">
        <v>65</v>
      </c>
      <c r="B81" s="68" t="s">
        <v>66</v>
      </c>
      <c r="C81" s="23">
        <f t="shared" si="23"/>
        <v>41335120</v>
      </c>
      <c r="D81" s="23">
        <f t="shared" si="23"/>
        <v>6499773.5700000003</v>
      </c>
      <c r="E81" s="23">
        <f t="shared" si="23"/>
        <v>47834893.57</v>
      </c>
    </row>
    <row r="82" spans="1:5" x14ac:dyDescent="0.25">
      <c r="A82" s="95" t="s">
        <v>67</v>
      </c>
      <c r="B82" s="71" t="s">
        <v>68</v>
      </c>
      <c r="C82" s="39">
        <v>41335120</v>
      </c>
      <c r="D82" s="39">
        <f>E82-C82</f>
        <v>6499773.5700000003</v>
      </c>
      <c r="E82" s="39">
        <v>47834893.57</v>
      </c>
    </row>
  </sheetData>
  <mergeCells count="4">
    <mergeCell ref="B76:E76"/>
    <mergeCell ref="A2:E2"/>
    <mergeCell ref="A4:E4"/>
    <mergeCell ref="A36:E36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rowBreaks count="2" manualBreakCount="2">
    <brk id="34" max="6" man="1"/>
    <brk id="74" max="6" man="1"/>
  </rowBreaks>
  <ignoredErrors>
    <ignoredError sqref="A81:A82" numberStoredAsText="1"/>
    <ignoredError sqref="D16 D28 D32 D44:D46 D54 D63:D65 D73 D48 D52:D53 D67 D71:D7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1"/>
  <sheetViews>
    <sheetView topLeftCell="A7" workbookViewId="0">
      <selection activeCell="B26" sqref="B26"/>
    </sheetView>
  </sheetViews>
  <sheetFormatPr defaultColWidth="8.85546875" defaultRowHeight="15" x14ac:dyDescent="0.25"/>
  <cols>
    <col min="1" max="1" width="7.85546875" style="2" bestFit="1" customWidth="1"/>
    <col min="2" max="2" width="44.7109375" style="2" customWidth="1"/>
    <col min="3" max="6" width="19.42578125" style="2" customWidth="1"/>
    <col min="7" max="8" width="25.28515625" style="2" customWidth="1"/>
    <col min="9" max="16384" width="8.85546875" style="2"/>
  </cols>
  <sheetData>
    <row r="1" spans="1:8" ht="18.75" x14ac:dyDescent="0.25">
      <c r="A1" s="12"/>
      <c r="B1" s="13"/>
      <c r="C1" s="13"/>
      <c r="D1" s="13"/>
      <c r="E1" s="13"/>
      <c r="F1" s="1"/>
      <c r="G1" s="1"/>
      <c r="H1" s="1"/>
    </row>
    <row r="2" spans="1:8" ht="15.6" customHeight="1" x14ac:dyDescent="0.25">
      <c r="A2" s="181" t="s">
        <v>40</v>
      </c>
      <c r="B2" s="181"/>
      <c r="C2" s="181"/>
      <c r="D2" s="181"/>
      <c r="E2" s="181"/>
      <c r="F2" s="7"/>
      <c r="G2" s="4"/>
      <c r="H2" s="4"/>
    </row>
    <row r="3" spans="1:8" ht="18.75" x14ac:dyDescent="0.25">
      <c r="A3" s="13"/>
      <c r="B3" s="13"/>
      <c r="C3" s="13"/>
      <c r="D3" s="13"/>
      <c r="E3" s="13"/>
      <c r="F3" s="1"/>
      <c r="G3" s="3"/>
      <c r="H3" s="3"/>
    </row>
    <row r="4" spans="1:8" ht="15.6" customHeight="1" x14ac:dyDescent="0.25">
      <c r="A4" s="181" t="s">
        <v>41</v>
      </c>
      <c r="B4" s="181"/>
      <c r="C4" s="181"/>
      <c r="D4" s="181"/>
      <c r="E4" s="181"/>
      <c r="F4" s="7"/>
      <c r="G4" s="5"/>
      <c r="H4" s="5"/>
    </row>
    <row r="5" spans="1:8" ht="18.75" x14ac:dyDescent="0.25">
      <c r="A5" s="13"/>
      <c r="B5" s="13"/>
      <c r="C5" s="13"/>
      <c r="D5" s="13"/>
      <c r="E5" s="13"/>
      <c r="F5" s="1"/>
      <c r="G5" s="3"/>
      <c r="H5" s="3"/>
    </row>
    <row r="6" spans="1:8" ht="57" x14ac:dyDescent="0.25">
      <c r="A6" s="65" t="s">
        <v>36</v>
      </c>
      <c r="B6" s="66" t="s">
        <v>21</v>
      </c>
      <c r="C6" s="65" t="s">
        <v>97</v>
      </c>
      <c r="D6" s="65" t="s">
        <v>150</v>
      </c>
      <c r="E6" s="65" t="s">
        <v>151</v>
      </c>
    </row>
    <row r="7" spans="1:8" s="6" customFormat="1" x14ac:dyDescent="0.2">
      <c r="A7" s="67">
        <v>1</v>
      </c>
      <c r="B7" s="67">
        <v>2</v>
      </c>
      <c r="C7" s="67">
        <v>3</v>
      </c>
      <c r="D7" s="67">
        <v>4</v>
      </c>
      <c r="E7" s="67">
        <v>5</v>
      </c>
    </row>
    <row r="8" spans="1:8" x14ac:dyDescent="0.25">
      <c r="A8" s="68">
        <v>8</v>
      </c>
      <c r="B8" s="68" t="s">
        <v>42</v>
      </c>
      <c r="C8" s="74">
        <f t="shared" ref="C8:E8" si="0">C9</f>
        <v>0</v>
      </c>
      <c r="D8" s="74">
        <f t="shared" si="0"/>
        <v>208750</v>
      </c>
      <c r="E8" s="74">
        <f t="shared" si="0"/>
        <v>208750</v>
      </c>
    </row>
    <row r="9" spans="1:8" x14ac:dyDescent="0.25">
      <c r="A9" s="70">
        <v>84</v>
      </c>
      <c r="B9" s="71" t="s">
        <v>43</v>
      </c>
      <c r="C9" s="69">
        <v>0</v>
      </c>
      <c r="D9" s="69">
        <f>E9-C9</f>
        <v>208750</v>
      </c>
      <c r="E9" s="69">
        <v>208750</v>
      </c>
    </row>
    <row r="10" spans="1:8" x14ac:dyDescent="0.25">
      <c r="A10" s="70"/>
      <c r="B10" s="72"/>
      <c r="C10" s="69"/>
      <c r="D10" s="69"/>
      <c r="E10" s="69"/>
    </row>
    <row r="11" spans="1:8" x14ac:dyDescent="0.25">
      <c r="A11" s="68">
        <v>5</v>
      </c>
      <c r="B11" s="73" t="s">
        <v>44</v>
      </c>
      <c r="C11" s="74">
        <f t="shared" ref="C11:E11" si="1">C12</f>
        <v>0</v>
      </c>
      <c r="D11" s="74">
        <f t="shared" si="1"/>
        <v>35000</v>
      </c>
      <c r="E11" s="74">
        <f t="shared" si="1"/>
        <v>35000</v>
      </c>
    </row>
    <row r="12" spans="1:8" ht="30" x14ac:dyDescent="0.25">
      <c r="A12" s="70">
        <v>54</v>
      </c>
      <c r="B12" s="75" t="s">
        <v>45</v>
      </c>
      <c r="C12" s="69">
        <v>0</v>
      </c>
      <c r="D12" s="69">
        <f>E12-C12</f>
        <v>35000</v>
      </c>
      <c r="E12" s="69">
        <v>35000</v>
      </c>
    </row>
    <row r="13" spans="1:8" x14ac:dyDescent="0.25">
      <c r="A13" s="70"/>
      <c r="B13" s="73"/>
      <c r="C13" s="69"/>
      <c r="D13" s="69"/>
      <c r="E13" s="69"/>
    </row>
    <row r="16" spans="1:8" ht="15.75" x14ac:dyDescent="0.25">
      <c r="B16" s="181" t="s">
        <v>46</v>
      </c>
      <c r="C16" s="181"/>
      <c r="D16" s="181"/>
      <c r="E16" s="181"/>
    </row>
    <row r="17" spans="1:5" x14ac:dyDescent="0.25">
      <c r="B17" s="13"/>
      <c r="C17" s="13"/>
      <c r="D17" s="13"/>
      <c r="E17" s="13"/>
    </row>
    <row r="18" spans="1:5" ht="57" x14ac:dyDescent="0.25">
      <c r="A18" s="65" t="s">
        <v>36</v>
      </c>
      <c r="B18" s="66" t="s">
        <v>21</v>
      </c>
      <c r="C18" s="65" t="s">
        <v>97</v>
      </c>
      <c r="D18" s="65" t="s">
        <v>150</v>
      </c>
      <c r="E18" s="65" t="s">
        <v>151</v>
      </c>
    </row>
    <row r="19" spans="1:5" x14ac:dyDescent="0.25">
      <c r="A19" s="67">
        <v>1</v>
      </c>
      <c r="B19" s="67">
        <v>2</v>
      </c>
      <c r="C19" s="67">
        <v>3</v>
      </c>
      <c r="D19" s="67">
        <v>4</v>
      </c>
      <c r="E19" s="67">
        <v>5</v>
      </c>
    </row>
    <row r="20" spans="1:5" x14ac:dyDescent="0.25">
      <c r="A20" s="8"/>
      <c r="B20" s="68" t="s">
        <v>83</v>
      </c>
      <c r="C20" s="11">
        <f t="shared" ref="C20:E20" si="2">C21</f>
        <v>0</v>
      </c>
      <c r="D20" s="11">
        <f t="shared" si="2"/>
        <v>208750</v>
      </c>
      <c r="E20" s="11">
        <f t="shared" si="2"/>
        <v>208750</v>
      </c>
    </row>
    <row r="21" spans="1:5" x14ac:dyDescent="0.25">
      <c r="A21" s="68">
        <v>8</v>
      </c>
      <c r="B21" s="68" t="s">
        <v>50</v>
      </c>
      <c r="C21" s="76">
        <f t="shared" ref="C21:E21" si="3">C22</f>
        <v>0</v>
      </c>
      <c r="D21" s="76">
        <f t="shared" si="3"/>
        <v>208750</v>
      </c>
      <c r="E21" s="76">
        <f t="shared" si="3"/>
        <v>208750</v>
      </c>
    </row>
    <row r="22" spans="1:5" x14ac:dyDescent="0.25">
      <c r="A22" s="70">
        <v>81</v>
      </c>
      <c r="B22" s="71" t="s">
        <v>51</v>
      </c>
      <c r="C22" s="39">
        <v>0</v>
      </c>
      <c r="D22" s="69">
        <f>E22-C22</f>
        <v>208750</v>
      </c>
      <c r="E22" s="39">
        <v>208750</v>
      </c>
    </row>
    <row r="23" spans="1:5" x14ac:dyDescent="0.25">
      <c r="A23" s="8"/>
      <c r="B23" s="78"/>
      <c r="C23" s="10"/>
      <c r="D23" s="10"/>
      <c r="E23" s="10"/>
    </row>
    <row r="24" spans="1:5" x14ac:dyDescent="0.25">
      <c r="A24" s="8"/>
      <c r="B24" s="68" t="s">
        <v>47</v>
      </c>
      <c r="C24" s="11">
        <f>C25</f>
        <v>0</v>
      </c>
      <c r="D24" s="11">
        <f t="shared" ref="D24" si="4">D25</f>
        <v>35000</v>
      </c>
      <c r="E24" s="11">
        <f>E25</f>
        <v>35000</v>
      </c>
    </row>
    <row r="25" spans="1:5" x14ac:dyDescent="0.25">
      <c r="A25" s="68">
        <v>3</v>
      </c>
      <c r="B25" s="68" t="s">
        <v>38</v>
      </c>
      <c r="C25" s="74">
        <f t="shared" ref="C25:E25" si="5">C26</f>
        <v>0</v>
      </c>
      <c r="D25" s="74">
        <f t="shared" si="5"/>
        <v>35000</v>
      </c>
      <c r="E25" s="74">
        <f t="shared" si="5"/>
        <v>35000</v>
      </c>
    </row>
    <row r="26" spans="1:5" x14ac:dyDescent="0.25">
      <c r="A26" s="70">
        <v>31</v>
      </c>
      <c r="B26" s="71" t="s">
        <v>38</v>
      </c>
      <c r="C26" s="69">
        <v>0</v>
      </c>
      <c r="D26" s="69">
        <f>E26-C26</f>
        <v>35000</v>
      </c>
      <c r="E26" s="69">
        <v>35000</v>
      </c>
    </row>
    <row r="29" spans="1:5" x14ac:dyDescent="0.25">
      <c r="D29" s="150"/>
    </row>
    <row r="31" spans="1:5" x14ac:dyDescent="0.25">
      <c r="D31" s="150"/>
    </row>
  </sheetData>
  <mergeCells count="3">
    <mergeCell ref="B16:E16"/>
    <mergeCell ref="A2:E2"/>
    <mergeCell ref="A4:E4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ignoredErrors>
    <ignoredError sqref="D25:D2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6"/>
  <sheetViews>
    <sheetView tabSelected="1" topLeftCell="A88" zoomScaleNormal="100" workbookViewId="0">
      <selection activeCell="F44" sqref="F44"/>
    </sheetView>
  </sheetViews>
  <sheetFormatPr defaultColWidth="8.85546875" defaultRowHeight="15" x14ac:dyDescent="0.25"/>
  <cols>
    <col min="1" max="1" width="22.85546875" style="2" customWidth="1"/>
    <col min="2" max="2" width="34.28515625" style="2" hidden="1" customWidth="1"/>
    <col min="3" max="3" width="4" style="2" customWidth="1"/>
    <col min="4" max="4" width="57.85546875" style="2" customWidth="1"/>
    <col min="5" max="5" width="25.28515625" style="2" customWidth="1"/>
    <col min="6" max="6" width="23.85546875" style="2" customWidth="1"/>
    <col min="7" max="7" width="23" style="2" customWidth="1"/>
    <col min="8" max="16384" width="8.85546875" style="2"/>
  </cols>
  <sheetData>
    <row r="1" spans="1:7" x14ac:dyDescent="0.25">
      <c r="A1" s="12"/>
      <c r="B1" s="13"/>
      <c r="C1" s="13"/>
      <c r="D1" s="13"/>
      <c r="E1" s="14"/>
    </row>
    <row r="2" spans="1:7" ht="23.25" customHeight="1" x14ac:dyDescent="0.25">
      <c r="A2" s="181" t="s">
        <v>48</v>
      </c>
      <c r="B2" s="181"/>
      <c r="C2" s="181"/>
      <c r="D2" s="181"/>
      <c r="E2" s="181"/>
      <c r="F2" s="181"/>
      <c r="G2" s="181"/>
    </row>
    <row r="3" spans="1:7" x14ac:dyDescent="0.25">
      <c r="A3" s="13"/>
      <c r="B3" s="13"/>
      <c r="C3" s="13"/>
      <c r="D3" s="13"/>
      <c r="E3" s="14"/>
    </row>
    <row r="4" spans="1:7" ht="28.5" x14ac:dyDescent="0.25">
      <c r="A4" s="203" t="s">
        <v>70</v>
      </c>
      <c r="B4" s="204"/>
      <c r="C4" s="204"/>
      <c r="D4" s="205"/>
      <c r="E4" s="15" t="s">
        <v>98</v>
      </c>
      <c r="F4" s="16" t="s">
        <v>152</v>
      </c>
      <c r="G4" s="16" t="s">
        <v>153</v>
      </c>
    </row>
    <row r="5" spans="1:7" x14ac:dyDescent="0.25">
      <c r="A5" s="203">
        <v>1</v>
      </c>
      <c r="B5" s="204"/>
      <c r="C5" s="204"/>
      <c r="D5" s="205"/>
      <c r="E5" s="17">
        <v>2</v>
      </c>
      <c r="F5" s="18">
        <v>3</v>
      </c>
      <c r="G5" s="19">
        <v>4</v>
      </c>
    </row>
    <row r="6" spans="1:7" ht="15" customHeight="1" x14ac:dyDescent="0.25">
      <c r="A6" s="206" t="s">
        <v>123</v>
      </c>
      <c r="B6" s="207"/>
      <c r="C6" s="207"/>
      <c r="D6" s="208"/>
      <c r="E6" s="108">
        <f>E7+E8</f>
        <v>5513453</v>
      </c>
      <c r="F6" s="108">
        <f t="shared" ref="F6:G6" si="0">F7+F8</f>
        <v>1433000</v>
      </c>
      <c r="G6" s="108">
        <f t="shared" si="0"/>
        <v>6946453</v>
      </c>
    </row>
    <row r="7" spans="1:7" x14ac:dyDescent="0.25">
      <c r="A7" s="200" t="s">
        <v>142</v>
      </c>
      <c r="B7" s="201"/>
      <c r="C7" s="201"/>
      <c r="D7" s="202"/>
      <c r="E7" s="20">
        <f>E92+E98</f>
        <v>253453</v>
      </c>
      <c r="F7" s="20">
        <f t="shared" ref="F7:G7" si="1">F92+F98</f>
        <v>73000</v>
      </c>
      <c r="G7" s="20">
        <f t="shared" si="1"/>
        <v>326453</v>
      </c>
    </row>
    <row r="8" spans="1:7" x14ac:dyDescent="0.25">
      <c r="A8" s="200" t="s">
        <v>143</v>
      </c>
      <c r="B8" s="201"/>
      <c r="C8" s="201"/>
      <c r="D8" s="202"/>
      <c r="E8" s="20">
        <f>E101</f>
        <v>5260000</v>
      </c>
      <c r="F8" s="20">
        <f>F101</f>
        <v>1360000</v>
      </c>
      <c r="G8" s="20">
        <f>G101</f>
        <v>6620000</v>
      </c>
    </row>
    <row r="9" spans="1:7" x14ac:dyDescent="0.25">
      <c r="A9" s="206" t="s">
        <v>124</v>
      </c>
      <c r="B9" s="207"/>
      <c r="C9" s="207"/>
      <c r="D9" s="208"/>
      <c r="E9" s="108">
        <f t="shared" ref="E9:G9" si="2">E10</f>
        <v>3861300</v>
      </c>
      <c r="F9" s="108">
        <f t="shared" si="2"/>
        <v>237359.99999999997</v>
      </c>
      <c r="G9" s="108">
        <f t="shared" si="2"/>
        <v>4098659.9999999995</v>
      </c>
    </row>
    <row r="10" spans="1:7" x14ac:dyDescent="0.25">
      <c r="A10" s="200" t="s">
        <v>144</v>
      </c>
      <c r="B10" s="201"/>
      <c r="C10" s="201"/>
      <c r="D10" s="202"/>
      <c r="E10" s="21">
        <f>E32</f>
        <v>3861300</v>
      </c>
      <c r="F10" s="21">
        <f t="shared" ref="F10:G10" si="3">F32</f>
        <v>237359.99999999997</v>
      </c>
      <c r="G10" s="20">
        <f t="shared" si="3"/>
        <v>4098659.9999999995</v>
      </c>
    </row>
    <row r="11" spans="1:7" x14ac:dyDescent="0.25">
      <c r="A11" s="206" t="s">
        <v>125</v>
      </c>
      <c r="B11" s="207"/>
      <c r="C11" s="207"/>
      <c r="D11" s="208"/>
      <c r="E11" s="108">
        <f t="shared" ref="E11:G11" si="4">E12</f>
        <v>3362700</v>
      </c>
      <c r="F11" s="108">
        <f t="shared" si="4"/>
        <v>182300</v>
      </c>
      <c r="G11" s="108">
        <f t="shared" si="4"/>
        <v>3545000</v>
      </c>
    </row>
    <row r="12" spans="1:7" x14ac:dyDescent="0.25">
      <c r="A12" s="200" t="s">
        <v>145</v>
      </c>
      <c r="B12" s="201"/>
      <c r="C12" s="201"/>
      <c r="D12" s="202"/>
      <c r="E12" s="21">
        <f>E45</f>
        <v>3362700</v>
      </c>
      <c r="F12" s="21">
        <f t="shared" ref="F12:G12" si="5">F45</f>
        <v>182300</v>
      </c>
      <c r="G12" s="20">
        <f t="shared" si="5"/>
        <v>3545000</v>
      </c>
    </row>
    <row r="13" spans="1:7" x14ac:dyDescent="0.25">
      <c r="A13" s="105" t="s">
        <v>121</v>
      </c>
      <c r="B13" s="106"/>
      <c r="C13" s="106"/>
      <c r="D13" s="107"/>
      <c r="E13" s="108">
        <f>E14+E20+E18</f>
        <v>41089780</v>
      </c>
      <c r="F13" s="108">
        <f t="shared" ref="F13:G13" si="6">F14+F20+F18</f>
        <v>4473363.57</v>
      </c>
      <c r="G13" s="108">
        <f t="shared" si="6"/>
        <v>45563143.57</v>
      </c>
    </row>
    <row r="14" spans="1:7" ht="15" customHeight="1" x14ac:dyDescent="0.25">
      <c r="A14" s="197" t="s">
        <v>147</v>
      </c>
      <c r="B14" s="198"/>
      <c r="C14" s="198"/>
      <c r="D14" s="199"/>
      <c r="E14" s="109">
        <f>E15+E16+E17</f>
        <v>1340040</v>
      </c>
      <c r="F14" s="109">
        <f>F15+F16+F17</f>
        <v>1792255</v>
      </c>
      <c r="G14" s="109">
        <f t="shared" ref="G14" si="7">G15+G16+G17</f>
        <v>3132295</v>
      </c>
    </row>
    <row r="15" spans="1:7" x14ac:dyDescent="0.25">
      <c r="A15" s="200" t="s">
        <v>116</v>
      </c>
      <c r="B15" s="201"/>
      <c r="C15" s="201"/>
      <c r="D15" s="202"/>
      <c r="E15" s="20">
        <f t="shared" ref="E15:G15" si="8">E50</f>
        <v>714514</v>
      </c>
      <c r="F15" s="20">
        <f t="shared" si="8"/>
        <v>1792255</v>
      </c>
      <c r="G15" s="20">
        <f t="shared" si="8"/>
        <v>2506769</v>
      </c>
    </row>
    <row r="16" spans="1:7" ht="30" customHeight="1" x14ac:dyDescent="0.25">
      <c r="A16" s="200" t="s">
        <v>114</v>
      </c>
      <c r="B16" s="201"/>
      <c r="C16" s="201"/>
      <c r="D16" s="202"/>
      <c r="E16" s="20">
        <f t="shared" ref="E16:G16" si="9">E55</f>
        <v>1500</v>
      </c>
      <c r="F16" s="20">
        <f t="shared" si="9"/>
        <v>0</v>
      </c>
      <c r="G16" s="20">
        <f t="shared" si="9"/>
        <v>1500</v>
      </c>
    </row>
    <row r="17" spans="1:7" ht="15" customHeight="1" x14ac:dyDescent="0.25">
      <c r="A17" s="200" t="s">
        <v>122</v>
      </c>
      <c r="B17" s="201"/>
      <c r="C17" s="201"/>
      <c r="D17" s="202"/>
      <c r="E17" s="20">
        <f t="shared" ref="E17:G17" si="10">E83</f>
        <v>624026</v>
      </c>
      <c r="F17" s="20">
        <f t="shared" si="10"/>
        <v>0</v>
      </c>
      <c r="G17" s="20">
        <f t="shared" si="10"/>
        <v>624026</v>
      </c>
    </row>
    <row r="18" spans="1:7" ht="15" customHeight="1" x14ac:dyDescent="0.25">
      <c r="A18" s="197" t="s">
        <v>146</v>
      </c>
      <c r="B18" s="198"/>
      <c r="C18" s="198"/>
      <c r="D18" s="199"/>
      <c r="E18" s="109">
        <f>E19</f>
        <v>35121740</v>
      </c>
      <c r="F18" s="109">
        <f t="shared" ref="F18:G18" si="11">F19</f>
        <v>2182248.3200000003</v>
      </c>
      <c r="G18" s="109">
        <f t="shared" si="11"/>
        <v>37303988.32</v>
      </c>
    </row>
    <row r="19" spans="1:7" x14ac:dyDescent="0.25">
      <c r="A19" s="200" t="s">
        <v>149</v>
      </c>
      <c r="B19" s="201"/>
      <c r="C19" s="201"/>
      <c r="D19" s="202"/>
      <c r="E19" s="20">
        <f t="shared" ref="E19:G19" si="12">E58</f>
        <v>35121740</v>
      </c>
      <c r="F19" s="20">
        <f t="shared" si="12"/>
        <v>2182248.3200000003</v>
      </c>
      <c r="G19" s="20">
        <f t="shared" si="12"/>
        <v>37303988.32</v>
      </c>
    </row>
    <row r="20" spans="1:7" ht="15" customHeight="1" x14ac:dyDescent="0.25">
      <c r="A20" s="197" t="s">
        <v>141</v>
      </c>
      <c r="B20" s="198"/>
      <c r="C20" s="198"/>
      <c r="D20" s="199"/>
      <c r="E20" s="109">
        <f t="shared" ref="E20:G20" si="13">E21+E22</f>
        <v>4628000</v>
      </c>
      <c r="F20" s="109">
        <f t="shared" si="13"/>
        <v>498860.25</v>
      </c>
      <c r="G20" s="109">
        <f t="shared" si="13"/>
        <v>5126860.25</v>
      </c>
    </row>
    <row r="21" spans="1:7" ht="30.75" customHeight="1" x14ac:dyDescent="0.25">
      <c r="A21" s="200" t="s">
        <v>115</v>
      </c>
      <c r="B21" s="201"/>
      <c r="C21" s="201"/>
      <c r="D21" s="202"/>
      <c r="E21" s="20">
        <f t="shared" ref="E21:G21" si="14">E64</f>
        <v>1711400</v>
      </c>
      <c r="F21" s="20">
        <f t="shared" si="14"/>
        <v>836806.83000000007</v>
      </c>
      <c r="G21" s="20">
        <f t="shared" si="14"/>
        <v>2548206.83</v>
      </c>
    </row>
    <row r="22" spans="1:7" ht="30" customHeight="1" x14ac:dyDescent="0.25">
      <c r="A22" s="200" t="s">
        <v>117</v>
      </c>
      <c r="B22" s="201"/>
      <c r="C22" s="201"/>
      <c r="D22" s="202"/>
      <c r="E22" s="20">
        <f t="shared" ref="E22:G22" si="15">E67</f>
        <v>2916600</v>
      </c>
      <c r="F22" s="20">
        <f t="shared" si="15"/>
        <v>-337946.58000000007</v>
      </c>
      <c r="G22" s="20">
        <f t="shared" si="15"/>
        <v>2578653.42</v>
      </c>
    </row>
    <row r="23" spans="1:7" ht="15.75" customHeight="1" x14ac:dyDescent="0.25">
      <c r="A23" s="105" t="s">
        <v>126</v>
      </c>
      <c r="B23" s="106"/>
      <c r="C23" s="106"/>
      <c r="D23" s="107"/>
      <c r="E23" s="108">
        <f>E24</f>
        <v>28860</v>
      </c>
      <c r="F23" s="108">
        <f t="shared" ref="F23:G23" si="16">F24</f>
        <v>0</v>
      </c>
      <c r="G23" s="108">
        <f t="shared" si="16"/>
        <v>28860</v>
      </c>
    </row>
    <row r="24" spans="1:7" ht="15" customHeight="1" x14ac:dyDescent="0.25">
      <c r="A24" s="200" t="s">
        <v>112</v>
      </c>
      <c r="B24" s="201"/>
      <c r="C24" s="201"/>
      <c r="D24" s="202"/>
      <c r="E24" s="20">
        <f t="shared" ref="E24:G24" si="17">E70</f>
        <v>28860</v>
      </c>
      <c r="F24" s="20">
        <f t="shared" si="17"/>
        <v>0</v>
      </c>
      <c r="G24" s="20">
        <f t="shared" si="17"/>
        <v>28860</v>
      </c>
    </row>
    <row r="25" spans="1:7" ht="29.25" customHeight="1" x14ac:dyDescent="0.25">
      <c r="A25" s="206" t="s">
        <v>127</v>
      </c>
      <c r="B25" s="207"/>
      <c r="C25" s="207"/>
      <c r="D25" s="208"/>
      <c r="E25" s="108">
        <f t="shared" ref="E25:G25" si="18">E26</f>
        <v>12000</v>
      </c>
      <c r="F25" s="108">
        <f t="shared" si="18"/>
        <v>0</v>
      </c>
      <c r="G25" s="108">
        <f t="shared" si="18"/>
        <v>12000</v>
      </c>
    </row>
    <row r="26" spans="1:7" ht="30.75" customHeight="1" x14ac:dyDescent="0.25">
      <c r="A26" s="200" t="s">
        <v>134</v>
      </c>
      <c r="B26" s="201"/>
      <c r="C26" s="201"/>
      <c r="D26" s="202"/>
      <c r="E26" s="21">
        <f>E75</f>
        <v>12000</v>
      </c>
      <c r="F26" s="21">
        <f t="shared" ref="F26:G26" si="19">F75</f>
        <v>0</v>
      </c>
      <c r="G26" s="20">
        <f t="shared" si="19"/>
        <v>12000</v>
      </c>
    </row>
    <row r="27" spans="1:7" ht="15" customHeight="1" x14ac:dyDescent="0.25">
      <c r="A27" s="206" t="s">
        <v>154</v>
      </c>
      <c r="B27" s="207"/>
      <c r="C27" s="207"/>
      <c r="D27" s="208"/>
      <c r="E27" s="108">
        <f>E28</f>
        <v>0</v>
      </c>
      <c r="F27" s="108">
        <f t="shared" ref="F27:G27" si="20">F28</f>
        <v>208750</v>
      </c>
      <c r="G27" s="108">
        <f t="shared" si="20"/>
        <v>208750</v>
      </c>
    </row>
    <row r="28" spans="1:7" ht="15" customHeight="1" x14ac:dyDescent="0.25">
      <c r="A28" s="200" t="s">
        <v>155</v>
      </c>
      <c r="B28" s="201"/>
      <c r="C28" s="201"/>
      <c r="D28" s="202"/>
      <c r="E28" s="21">
        <f>E78</f>
        <v>0</v>
      </c>
      <c r="F28" s="21">
        <f t="shared" ref="F28:G28" si="21">F78</f>
        <v>208750</v>
      </c>
      <c r="G28" s="20">
        <f t="shared" si="21"/>
        <v>208750</v>
      </c>
    </row>
    <row r="29" spans="1:7" x14ac:dyDescent="0.25">
      <c r="A29" s="215" t="s">
        <v>71</v>
      </c>
      <c r="B29" s="216"/>
      <c r="C29" s="216"/>
      <c r="D29" s="217"/>
      <c r="E29" s="149">
        <f>E6+E9+E11+E13+E23+E25+E27</f>
        <v>53868093</v>
      </c>
      <c r="F29" s="149">
        <f>F6+F9+F11+F13+F23+F25+F27</f>
        <v>6534773.5700000003</v>
      </c>
      <c r="G29" s="149">
        <f>G6+G9+G11+G13+G23+G25+G27</f>
        <v>60402866.57</v>
      </c>
    </row>
    <row r="30" spans="1:7" ht="28.5" x14ac:dyDescent="0.25">
      <c r="A30" s="191" t="s">
        <v>72</v>
      </c>
      <c r="B30" s="192"/>
      <c r="C30" s="193"/>
      <c r="D30" s="22" t="s">
        <v>73</v>
      </c>
      <c r="E30" s="23">
        <f t="shared" ref="E30:G30" si="22">E31</f>
        <v>47730614</v>
      </c>
      <c r="F30" s="23">
        <f t="shared" si="22"/>
        <v>5101773.57</v>
      </c>
      <c r="G30" s="23">
        <f t="shared" si="22"/>
        <v>52832387.57</v>
      </c>
    </row>
    <row r="31" spans="1:7" x14ac:dyDescent="0.25">
      <c r="A31" s="182" t="s">
        <v>93</v>
      </c>
      <c r="B31" s="183"/>
      <c r="C31" s="184"/>
      <c r="D31" s="22" t="s">
        <v>74</v>
      </c>
      <c r="E31" s="23">
        <f>E32+E45+E75+E50+E55+E58+E64+E67+E70+E78</f>
        <v>47730614</v>
      </c>
      <c r="F31" s="23">
        <f>F32+F45+F75+F50+F55+F58+F64+F67+F70+F78</f>
        <v>5101773.57</v>
      </c>
      <c r="G31" s="23">
        <f>G32+G45+G75+G50+G55+G58+G64+G67+G70+G78</f>
        <v>52832387.57</v>
      </c>
    </row>
    <row r="32" spans="1:7" x14ac:dyDescent="0.25">
      <c r="A32" s="24" t="s">
        <v>103</v>
      </c>
      <c r="B32" s="36"/>
      <c r="C32" s="37"/>
      <c r="D32" s="25" t="s">
        <v>38</v>
      </c>
      <c r="E32" s="27">
        <f>E33+E39+E43</f>
        <v>3861300</v>
      </c>
      <c r="F32" s="27">
        <f>F33+F39+F43</f>
        <v>237359.99999999997</v>
      </c>
      <c r="G32" s="27">
        <f t="shared" ref="G32" si="23">G33+G39+G43</f>
        <v>4098659.9999999995</v>
      </c>
    </row>
    <row r="33" spans="1:7" x14ac:dyDescent="0.25">
      <c r="A33" s="191">
        <v>3</v>
      </c>
      <c r="B33" s="192"/>
      <c r="C33" s="193"/>
      <c r="D33" s="22" t="s">
        <v>30</v>
      </c>
      <c r="E33" s="23">
        <f t="shared" ref="E33:G33" si="24">E34+E35+E36+E37+E38</f>
        <v>3502738.17</v>
      </c>
      <c r="F33" s="23">
        <f t="shared" si="24"/>
        <v>83441.929999999935</v>
      </c>
      <c r="G33" s="23">
        <f t="shared" si="24"/>
        <v>3586180.0999999996</v>
      </c>
    </row>
    <row r="34" spans="1:7" x14ac:dyDescent="0.25">
      <c r="A34" s="188">
        <v>31</v>
      </c>
      <c r="B34" s="189"/>
      <c r="C34" s="190"/>
      <c r="D34" s="38" t="s">
        <v>31</v>
      </c>
      <c r="E34" s="40">
        <v>1910549</v>
      </c>
      <c r="F34" s="99">
        <f>G34-E34</f>
        <v>-125648.32000000007</v>
      </c>
      <c r="G34" s="41">
        <v>1784900.68</v>
      </c>
    </row>
    <row r="35" spans="1:7" x14ac:dyDescent="0.25">
      <c r="A35" s="188">
        <v>32</v>
      </c>
      <c r="B35" s="189"/>
      <c r="C35" s="190"/>
      <c r="D35" s="38" t="s">
        <v>32</v>
      </c>
      <c r="E35" s="40">
        <v>1498939.17</v>
      </c>
      <c r="F35" s="99">
        <f t="shared" ref="F35:F38" si="25">G35-E35</f>
        <v>182590.25</v>
      </c>
      <c r="G35" s="41">
        <v>1681529.42</v>
      </c>
    </row>
    <row r="36" spans="1:7" x14ac:dyDescent="0.25">
      <c r="A36" s="188">
        <v>34</v>
      </c>
      <c r="B36" s="189"/>
      <c r="C36" s="190"/>
      <c r="D36" s="42" t="s">
        <v>58</v>
      </c>
      <c r="E36" s="40">
        <v>85550</v>
      </c>
      <c r="F36" s="99">
        <f t="shared" si="25"/>
        <v>26000</v>
      </c>
      <c r="G36" s="41">
        <v>111550</v>
      </c>
    </row>
    <row r="37" spans="1:7" x14ac:dyDescent="0.25">
      <c r="A37" s="30">
        <v>36</v>
      </c>
      <c r="B37" s="31"/>
      <c r="C37" s="32"/>
      <c r="D37" s="43" t="s">
        <v>76</v>
      </c>
      <c r="E37" s="40">
        <v>700</v>
      </c>
      <c r="F37" s="99">
        <f t="shared" si="25"/>
        <v>0</v>
      </c>
      <c r="G37" s="41">
        <v>700</v>
      </c>
    </row>
    <row r="38" spans="1:7" x14ac:dyDescent="0.25">
      <c r="A38" s="30">
        <v>38</v>
      </c>
      <c r="B38" s="31"/>
      <c r="C38" s="32"/>
      <c r="D38" s="43" t="s">
        <v>60</v>
      </c>
      <c r="E38" s="40">
        <v>7000</v>
      </c>
      <c r="F38" s="99">
        <f t="shared" si="25"/>
        <v>500</v>
      </c>
      <c r="G38" s="41">
        <v>7500</v>
      </c>
    </row>
    <row r="39" spans="1:7" x14ac:dyDescent="0.25">
      <c r="A39" s="191">
        <v>4</v>
      </c>
      <c r="B39" s="192"/>
      <c r="C39" s="193"/>
      <c r="D39" s="22" t="s">
        <v>33</v>
      </c>
      <c r="E39" s="45">
        <f>E40+E41+E42</f>
        <v>358561.82999999996</v>
      </c>
      <c r="F39" s="45">
        <f t="shared" ref="F39:G39" si="26">F40+F41+F42</f>
        <v>118918.07000000004</v>
      </c>
      <c r="G39" s="46">
        <f t="shared" si="26"/>
        <v>477479.9</v>
      </c>
    </row>
    <row r="40" spans="1:7" x14ac:dyDescent="0.25">
      <c r="A40" s="188">
        <v>41</v>
      </c>
      <c r="B40" s="189"/>
      <c r="C40" s="190"/>
      <c r="D40" s="47" t="s">
        <v>34</v>
      </c>
      <c r="E40" s="40">
        <v>13000</v>
      </c>
      <c r="F40" s="99">
        <f t="shared" ref="F40:F41" si="27">G40-E40</f>
        <v>29500</v>
      </c>
      <c r="G40" s="41">
        <v>42500</v>
      </c>
    </row>
    <row r="41" spans="1:7" x14ac:dyDescent="0.25">
      <c r="A41" s="188">
        <v>42</v>
      </c>
      <c r="B41" s="189"/>
      <c r="C41" s="190"/>
      <c r="D41" s="38" t="s">
        <v>61</v>
      </c>
      <c r="E41" s="40">
        <v>239721.83</v>
      </c>
      <c r="F41" s="99">
        <f t="shared" si="27"/>
        <v>69368.070000000036</v>
      </c>
      <c r="G41" s="41">
        <v>309089.90000000002</v>
      </c>
    </row>
    <row r="42" spans="1:7" x14ac:dyDescent="0.25">
      <c r="A42" s="30">
        <v>45</v>
      </c>
      <c r="B42" s="31"/>
      <c r="C42" s="32"/>
      <c r="D42" s="33" t="s">
        <v>62</v>
      </c>
      <c r="E42" s="40">
        <v>105840</v>
      </c>
      <c r="F42" s="99">
        <f>G42-E42</f>
        <v>20050</v>
      </c>
      <c r="G42" s="41">
        <v>125890</v>
      </c>
    </row>
    <row r="43" spans="1:7" s="151" customFormat="1" ht="14.25" x14ac:dyDescent="0.2">
      <c r="A43" s="51">
        <v>5</v>
      </c>
      <c r="B43" s="52"/>
      <c r="C43" s="53"/>
      <c r="D43" s="84" t="s">
        <v>157</v>
      </c>
      <c r="E43" s="28">
        <v>0</v>
      </c>
      <c r="F43" s="62">
        <f>F44</f>
        <v>35000</v>
      </c>
      <c r="G43" s="29">
        <f>G44</f>
        <v>35000</v>
      </c>
    </row>
    <row r="44" spans="1:7" x14ac:dyDescent="0.25">
      <c r="A44" s="30">
        <v>54</v>
      </c>
      <c r="B44" s="31"/>
      <c r="C44" s="32"/>
      <c r="D44" s="33" t="s">
        <v>45</v>
      </c>
      <c r="E44" s="40">
        <v>0</v>
      </c>
      <c r="F44" s="99">
        <f>G44-E44</f>
        <v>35000</v>
      </c>
      <c r="G44" s="41">
        <v>35000</v>
      </c>
    </row>
    <row r="45" spans="1:7" x14ac:dyDescent="0.25">
      <c r="A45" s="24" t="s">
        <v>104</v>
      </c>
      <c r="B45" s="36"/>
      <c r="C45" s="37"/>
      <c r="D45" s="25" t="s">
        <v>77</v>
      </c>
      <c r="E45" s="27">
        <f>E46</f>
        <v>3362700</v>
      </c>
      <c r="F45" s="27">
        <f t="shared" ref="F45:G45" si="28">F46</f>
        <v>182300</v>
      </c>
      <c r="G45" s="26">
        <f t="shared" si="28"/>
        <v>3545000</v>
      </c>
    </row>
    <row r="46" spans="1:7" x14ac:dyDescent="0.25">
      <c r="A46" s="191">
        <v>3</v>
      </c>
      <c r="B46" s="192"/>
      <c r="C46" s="193"/>
      <c r="D46" s="22" t="s">
        <v>30</v>
      </c>
      <c r="E46" s="45">
        <f>E47+E48+E49</f>
        <v>3362700</v>
      </c>
      <c r="F46" s="45">
        <f t="shared" ref="F46:G46" si="29">F47+F48+F49</f>
        <v>182300</v>
      </c>
      <c r="G46" s="46">
        <f t="shared" si="29"/>
        <v>3545000</v>
      </c>
    </row>
    <row r="47" spans="1:7" x14ac:dyDescent="0.25">
      <c r="A47" s="188">
        <v>31</v>
      </c>
      <c r="B47" s="189"/>
      <c r="C47" s="190"/>
      <c r="D47" s="38" t="s">
        <v>31</v>
      </c>
      <c r="E47" s="40">
        <v>2685870</v>
      </c>
      <c r="F47" s="99">
        <f t="shared" ref="F47:F49" si="30">G47-E47</f>
        <v>119400</v>
      </c>
      <c r="G47" s="41">
        <v>2805270</v>
      </c>
    </row>
    <row r="48" spans="1:7" x14ac:dyDescent="0.25">
      <c r="A48" s="188">
        <v>32</v>
      </c>
      <c r="B48" s="189"/>
      <c r="C48" s="190"/>
      <c r="D48" s="38" t="s">
        <v>32</v>
      </c>
      <c r="E48" s="40">
        <v>676830</v>
      </c>
      <c r="F48" s="99">
        <f t="shared" si="30"/>
        <v>62900</v>
      </c>
      <c r="G48" s="41">
        <v>739730</v>
      </c>
    </row>
    <row r="49" spans="1:7" x14ac:dyDescent="0.25">
      <c r="A49" s="188">
        <v>38</v>
      </c>
      <c r="B49" s="189"/>
      <c r="C49" s="190"/>
      <c r="D49" s="42" t="s">
        <v>60</v>
      </c>
      <c r="E49" s="40">
        <v>0</v>
      </c>
      <c r="F49" s="99">
        <f t="shared" si="30"/>
        <v>0</v>
      </c>
      <c r="G49" s="41">
        <v>0</v>
      </c>
    </row>
    <row r="50" spans="1:7" x14ac:dyDescent="0.25">
      <c r="A50" s="24" t="s">
        <v>108</v>
      </c>
      <c r="B50" s="36"/>
      <c r="C50" s="37"/>
      <c r="D50" s="25" t="s">
        <v>118</v>
      </c>
      <c r="E50" s="26">
        <f>E51+E53</f>
        <v>714514</v>
      </c>
      <c r="F50" s="26">
        <f>F51+F53</f>
        <v>1792255</v>
      </c>
      <c r="G50" s="26">
        <f t="shared" ref="G50" si="31">G51+G53</f>
        <v>2506769</v>
      </c>
    </row>
    <row r="51" spans="1:7" x14ac:dyDescent="0.25">
      <c r="A51" s="191">
        <v>3</v>
      </c>
      <c r="B51" s="192"/>
      <c r="C51" s="193"/>
      <c r="D51" s="22" t="s">
        <v>30</v>
      </c>
      <c r="E51" s="44">
        <f t="shared" ref="E51:G51" si="32">E52</f>
        <v>714514</v>
      </c>
      <c r="F51" s="44">
        <f t="shared" si="32"/>
        <v>33750</v>
      </c>
      <c r="G51" s="100">
        <f t="shared" si="32"/>
        <v>748264</v>
      </c>
    </row>
    <row r="52" spans="1:7" x14ac:dyDescent="0.25">
      <c r="A52" s="188">
        <v>32</v>
      </c>
      <c r="B52" s="189"/>
      <c r="C52" s="190"/>
      <c r="D52" s="38" t="s">
        <v>32</v>
      </c>
      <c r="E52" s="40">
        <v>714514</v>
      </c>
      <c r="F52" s="99">
        <f>G52-E52</f>
        <v>33750</v>
      </c>
      <c r="G52" s="48">
        <v>748264</v>
      </c>
    </row>
    <row r="53" spans="1:7" s="151" customFormat="1" ht="14.25" x14ac:dyDescent="0.2">
      <c r="A53" s="51">
        <v>4</v>
      </c>
      <c r="B53" s="52"/>
      <c r="C53" s="53"/>
      <c r="D53" s="22" t="s">
        <v>33</v>
      </c>
      <c r="E53" s="28">
        <f>E54</f>
        <v>0</v>
      </c>
      <c r="F53" s="62">
        <f t="shared" ref="F53:G53" si="33">F54</f>
        <v>1758505</v>
      </c>
      <c r="G53" s="152">
        <f t="shared" si="33"/>
        <v>1758505</v>
      </c>
    </row>
    <row r="54" spans="1:7" x14ac:dyDescent="0.25">
      <c r="A54" s="30">
        <v>42</v>
      </c>
      <c r="B54" s="31"/>
      <c r="C54" s="32"/>
      <c r="D54" s="38" t="s">
        <v>61</v>
      </c>
      <c r="E54" s="40">
        <v>0</v>
      </c>
      <c r="F54" s="99">
        <f>G54-E54</f>
        <v>1758505</v>
      </c>
      <c r="G54" s="48">
        <v>1758505</v>
      </c>
    </row>
    <row r="55" spans="1:7" ht="30" customHeight="1" x14ac:dyDescent="0.25">
      <c r="A55" s="24" t="s">
        <v>109</v>
      </c>
      <c r="B55" s="36"/>
      <c r="C55" s="37"/>
      <c r="D55" s="102" t="s">
        <v>119</v>
      </c>
      <c r="E55" s="103">
        <f t="shared" ref="E55:G55" si="34">E56</f>
        <v>1500</v>
      </c>
      <c r="F55" s="103">
        <f t="shared" si="34"/>
        <v>0</v>
      </c>
      <c r="G55" s="103">
        <f t="shared" si="34"/>
        <v>1500</v>
      </c>
    </row>
    <row r="56" spans="1:7" x14ac:dyDescent="0.25">
      <c r="A56" s="191">
        <v>3</v>
      </c>
      <c r="B56" s="192"/>
      <c r="C56" s="193"/>
      <c r="D56" s="22" t="s">
        <v>30</v>
      </c>
      <c r="E56" s="44">
        <f t="shared" ref="E56:G56" si="35">E57</f>
        <v>1500</v>
      </c>
      <c r="F56" s="44">
        <f t="shared" si="35"/>
        <v>0</v>
      </c>
      <c r="G56" s="100">
        <f t="shared" si="35"/>
        <v>1500</v>
      </c>
    </row>
    <row r="57" spans="1:7" x14ac:dyDescent="0.25">
      <c r="A57" s="188">
        <v>32</v>
      </c>
      <c r="B57" s="189"/>
      <c r="C57" s="190"/>
      <c r="D57" s="38" t="s">
        <v>32</v>
      </c>
      <c r="E57" s="40">
        <v>1500</v>
      </c>
      <c r="F57" s="99">
        <f>G57-E57</f>
        <v>0</v>
      </c>
      <c r="G57" s="48">
        <v>1500</v>
      </c>
    </row>
    <row r="58" spans="1:7" x14ac:dyDescent="0.25">
      <c r="A58" s="24" t="s">
        <v>107</v>
      </c>
      <c r="B58" s="36"/>
      <c r="C58" s="37"/>
      <c r="D58" s="25" t="s">
        <v>113</v>
      </c>
      <c r="E58" s="27">
        <f>E59+E62</f>
        <v>35121740</v>
      </c>
      <c r="F58" s="27">
        <f t="shared" ref="F58:G58" si="36">F59+F62</f>
        <v>2182248.3200000003</v>
      </c>
      <c r="G58" s="26">
        <f t="shared" si="36"/>
        <v>37303988.32</v>
      </c>
    </row>
    <row r="59" spans="1:7" x14ac:dyDescent="0.25">
      <c r="A59" s="191">
        <v>3</v>
      </c>
      <c r="B59" s="192"/>
      <c r="C59" s="193"/>
      <c r="D59" s="22" t="s">
        <v>30</v>
      </c>
      <c r="E59" s="45">
        <f>E60+E61</f>
        <v>22588767</v>
      </c>
      <c r="F59" s="45">
        <f t="shared" ref="F59:G59" si="37">F60+F61</f>
        <v>2182248.3200000003</v>
      </c>
      <c r="G59" s="46">
        <f t="shared" si="37"/>
        <v>24771015.32</v>
      </c>
    </row>
    <row r="60" spans="1:7" x14ac:dyDescent="0.25">
      <c r="A60" s="188">
        <v>31</v>
      </c>
      <c r="B60" s="189"/>
      <c r="C60" s="190"/>
      <c r="D60" s="38" t="s">
        <v>31</v>
      </c>
      <c r="E60" s="40">
        <v>20373181</v>
      </c>
      <c r="F60" s="99">
        <f t="shared" ref="F60:F61" si="38">G60-E60</f>
        <v>1932248.3200000003</v>
      </c>
      <c r="G60" s="48">
        <v>22305429.32</v>
      </c>
    </row>
    <row r="61" spans="1:7" x14ac:dyDescent="0.25">
      <c r="A61" s="188">
        <v>32</v>
      </c>
      <c r="B61" s="189"/>
      <c r="C61" s="190"/>
      <c r="D61" s="38" t="s">
        <v>32</v>
      </c>
      <c r="E61" s="40">
        <v>2215586</v>
      </c>
      <c r="F61" s="99">
        <f t="shared" si="38"/>
        <v>250000</v>
      </c>
      <c r="G61" s="48">
        <v>2465586</v>
      </c>
    </row>
    <row r="62" spans="1:7" x14ac:dyDescent="0.25">
      <c r="A62" s="51">
        <v>9</v>
      </c>
      <c r="B62" s="52"/>
      <c r="C62" s="53"/>
      <c r="D62" s="22" t="s">
        <v>63</v>
      </c>
      <c r="E62" s="28">
        <f t="shared" ref="E62:G62" si="39">E63</f>
        <v>12532973</v>
      </c>
      <c r="F62" s="28">
        <f t="shared" si="39"/>
        <v>0</v>
      </c>
      <c r="G62" s="29">
        <f t="shared" si="39"/>
        <v>12532973</v>
      </c>
    </row>
    <row r="63" spans="1:7" x14ac:dyDescent="0.25">
      <c r="A63" s="30">
        <v>92</v>
      </c>
      <c r="B63" s="31"/>
      <c r="C63" s="32"/>
      <c r="D63" s="38" t="s">
        <v>64</v>
      </c>
      <c r="E63" s="40">
        <v>12532973</v>
      </c>
      <c r="F63" s="99">
        <f>G63-E63</f>
        <v>0</v>
      </c>
      <c r="G63" s="48">
        <v>12532973</v>
      </c>
    </row>
    <row r="64" spans="1:7" ht="30.75" customHeight="1" x14ac:dyDescent="0.25">
      <c r="A64" s="24" t="s">
        <v>110</v>
      </c>
      <c r="B64" s="36"/>
      <c r="C64" s="37"/>
      <c r="D64" s="102" t="s">
        <v>120</v>
      </c>
      <c r="E64" s="103">
        <f t="shared" ref="E64:G65" si="40">E65</f>
        <v>1711400</v>
      </c>
      <c r="F64" s="103">
        <f t="shared" si="40"/>
        <v>836806.83000000007</v>
      </c>
      <c r="G64" s="103">
        <f t="shared" si="40"/>
        <v>2548206.83</v>
      </c>
    </row>
    <row r="65" spans="1:7" x14ac:dyDescent="0.25">
      <c r="A65" s="191">
        <v>4</v>
      </c>
      <c r="B65" s="192"/>
      <c r="C65" s="193"/>
      <c r="D65" s="22" t="s">
        <v>33</v>
      </c>
      <c r="E65" s="23">
        <f t="shared" si="40"/>
        <v>1711400</v>
      </c>
      <c r="F65" s="23">
        <f t="shared" si="40"/>
        <v>836806.83000000007</v>
      </c>
      <c r="G65" s="23">
        <f t="shared" si="40"/>
        <v>2548206.83</v>
      </c>
    </row>
    <row r="66" spans="1:7" x14ac:dyDescent="0.25">
      <c r="A66" s="188">
        <v>45</v>
      </c>
      <c r="B66" s="189"/>
      <c r="C66" s="190"/>
      <c r="D66" s="33" t="s">
        <v>62</v>
      </c>
      <c r="E66" s="40">
        <v>1711400</v>
      </c>
      <c r="F66" s="99">
        <f>G66-E66</f>
        <v>836806.83000000007</v>
      </c>
      <c r="G66" s="48">
        <v>2548206.83</v>
      </c>
    </row>
    <row r="67" spans="1:7" ht="30" x14ac:dyDescent="0.25">
      <c r="A67" s="24" t="s">
        <v>111</v>
      </c>
      <c r="B67" s="36"/>
      <c r="C67" s="37"/>
      <c r="D67" s="102" t="s">
        <v>120</v>
      </c>
      <c r="E67" s="103">
        <f t="shared" ref="E67:G67" si="41">E68</f>
        <v>2916600</v>
      </c>
      <c r="F67" s="103">
        <f t="shared" si="41"/>
        <v>-337946.58000000007</v>
      </c>
      <c r="G67" s="103">
        <f t="shared" si="41"/>
        <v>2578653.42</v>
      </c>
    </row>
    <row r="68" spans="1:7" x14ac:dyDescent="0.25">
      <c r="A68" s="191">
        <v>3</v>
      </c>
      <c r="B68" s="192"/>
      <c r="C68" s="193"/>
      <c r="D68" s="22" t="s">
        <v>30</v>
      </c>
      <c r="E68" s="23">
        <f t="shared" ref="E68:G68" si="42">E69</f>
        <v>2916600</v>
      </c>
      <c r="F68" s="23">
        <f t="shared" si="42"/>
        <v>-337946.58000000007</v>
      </c>
      <c r="G68" s="23">
        <f t="shared" si="42"/>
        <v>2578653.42</v>
      </c>
    </row>
    <row r="69" spans="1:7" x14ac:dyDescent="0.25">
      <c r="A69" s="30">
        <v>36</v>
      </c>
      <c r="B69" s="31"/>
      <c r="C69" s="32"/>
      <c r="D69" s="38" t="s">
        <v>59</v>
      </c>
      <c r="E69" s="50">
        <v>2916600</v>
      </c>
      <c r="F69" s="99">
        <f>G69-E69</f>
        <v>-337946.58000000007</v>
      </c>
      <c r="G69" s="48">
        <v>2578653.42</v>
      </c>
    </row>
    <row r="70" spans="1:7" x14ac:dyDescent="0.25">
      <c r="A70" s="212" t="s">
        <v>105</v>
      </c>
      <c r="B70" s="213"/>
      <c r="C70" s="214"/>
      <c r="D70" s="25" t="s">
        <v>89</v>
      </c>
      <c r="E70" s="27">
        <f>E71+E73</f>
        <v>28860</v>
      </c>
      <c r="F70" s="27">
        <f t="shared" ref="F70" si="43">F71+F73</f>
        <v>0</v>
      </c>
      <c r="G70" s="26">
        <f>G71+G73</f>
        <v>28860</v>
      </c>
    </row>
    <row r="71" spans="1:7" x14ac:dyDescent="0.25">
      <c r="A71" s="191">
        <v>3</v>
      </c>
      <c r="B71" s="192"/>
      <c r="C71" s="193"/>
      <c r="D71" s="22" t="s">
        <v>30</v>
      </c>
      <c r="E71" s="56">
        <f>E72</f>
        <v>7700</v>
      </c>
      <c r="F71" s="57">
        <f t="shared" ref="F71:G71" si="44">F72</f>
        <v>3300</v>
      </c>
      <c r="G71" s="57">
        <f t="shared" si="44"/>
        <v>11000</v>
      </c>
    </row>
    <row r="72" spans="1:7" x14ac:dyDescent="0.25">
      <c r="A72" s="188">
        <v>32</v>
      </c>
      <c r="B72" s="189"/>
      <c r="C72" s="190"/>
      <c r="D72" s="38" t="s">
        <v>32</v>
      </c>
      <c r="E72" s="40">
        <v>7700</v>
      </c>
      <c r="F72" s="99">
        <f>G72-E72</f>
        <v>3300</v>
      </c>
      <c r="G72" s="35">
        <v>11000</v>
      </c>
    </row>
    <row r="73" spans="1:7" x14ac:dyDescent="0.25">
      <c r="A73" s="191">
        <v>4</v>
      </c>
      <c r="B73" s="192"/>
      <c r="C73" s="193"/>
      <c r="D73" s="22" t="s">
        <v>33</v>
      </c>
      <c r="E73" s="45">
        <f>E74</f>
        <v>21160</v>
      </c>
      <c r="F73" s="45">
        <f t="shared" ref="F73:G73" si="45">F74</f>
        <v>-3300</v>
      </c>
      <c r="G73" s="46">
        <f t="shared" si="45"/>
        <v>17860</v>
      </c>
    </row>
    <row r="74" spans="1:7" x14ac:dyDescent="0.25">
      <c r="A74" s="188">
        <v>42</v>
      </c>
      <c r="B74" s="189"/>
      <c r="C74" s="190"/>
      <c r="D74" s="38" t="s">
        <v>61</v>
      </c>
      <c r="E74" s="40">
        <v>21160</v>
      </c>
      <c r="F74" s="99">
        <f>G74-E74</f>
        <v>-3300</v>
      </c>
      <c r="G74" s="35">
        <v>17860</v>
      </c>
    </row>
    <row r="75" spans="1:7" ht="30" customHeight="1" x14ac:dyDescent="0.25">
      <c r="A75" s="219" t="s">
        <v>106</v>
      </c>
      <c r="B75" s="220"/>
      <c r="C75" s="221"/>
      <c r="D75" s="102" t="s">
        <v>133</v>
      </c>
      <c r="E75" s="27">
        <f>E76</f>
        <v>12000</v>
      </c>
      <c r="F75" s="27">
        <f t="shared" ref="F75:G75" si="46">F76</f>
        <v>0</v>
      </c>
      <c r="G75" s="27">
        <f t="shared" si="46"/>
        <v>12000</v>
      </c>
    </row>
    <row r="76" spans="1:7" x14ac:dyDescent="0.25">
      <c r="A76" s="191">
        <v>3</v>
      </c>
      <c r="B76" s="192"/>
      <c r="C76" s="193"/>
      <c r="D76" s="22" t="s">
        <v>30</v>
      </c>
      <c r="E76" s="45">
        <f t="shared" ref="E76:G76" si="47">E77</f>
        <v>12000</v>
      </c>
      <c r="F76" s="45">
        <f t="shared" si="47"/>
        <v>0</v>
      </c>
      <c r="G76" s="46">
        <f t="shared" si="47"/>
        <v>12000</v>
      </c>
    </row>
    <row r="77" spans="1:7" x14ac:dyDescent="0.25">
      <c r="A77" s="218">
        <v>32</v>
      </c>
      <c r="B77" s="218"/>
      <c r="C77" s="218"/>
      <c r="D77" s="54" t="s">
        <v>32</v>
      </c>
      <c r="E77" s="40">
        <v>12000</v>
      </c>
      <c r="F77" s="99">
        <f>G77-E77</f>
        <v>0</v>
      </c>
      <c r="G77" s="48">
        <v>12000</v>
      </c>
    </row>
    <row r="78" spans="1:7" x14ac:dyDescent="0.25">
      <c r="A78" s="212" t="s">
        <v>156</v>
      </c>
      <c r="B78" s="213"/>
      <c r="C78" s="214"/>
      <c r="D78" s="25" t="s">
        <v>50</v>
      </c>
      <c r="E78" s="27">
        <f>E79</f>
        <v>0</v>
      </c>
      <c r="F78" s="27">
        <f>F79</f>
        <v>208750</v>
      </c>
      <c r="G78" s="26">
        <f>G79</f>
        <v>208750</v>
      </c>
    </row>
    <row r="79" spans="1:7" x14ac:dyDescent="0.25">
      <c r="A79" s="191">
        <v>4</v>
      </c>
      <c r="B79" s="192"/>
      <c r="C79" s="193"/>
      <c r="D79" s="22" t="s">
        <v>33</v>
      </c>
      <c r="E79" s="45">
        <f>E80</f>
        <v>0</v>
      </c>
      <c r="F79" s="45">
        <f t="shared" ref="F79:G79" si="48">F80</f>
        <v>208750</v>
      </c>
      <c r="G79" s="46">
        <f t="shared" si="48"/>
        <v>208750</v>
      </c>
    </row>
    <row r="80" spans="1:7" x14ac:dyDescent="0.25">
      <c r="A80" s="188">
        <v>42</v>
      </c>
      <c r="B80" s="189"/>
      <c r="C80" s="190"/>
      <c r="D80" s="38" t="s">
        <v>61</v>
      </c>
      <c r="E80" s="40">
        <v>0</v>
      </c>
      <c r="F80" s="99">
        <f>G80-E80</f>
        <v>208750</v>
      </c>
      <c r="G80" s="35">
        <v>208750</v>
      </c>
    </row>
    <row r="81" spans="1:7" ht="28.5" x14ac:dyDescent="0.25">
      <c r="A81" s="194" t="s">
        <v>78</v>
      </c>
      <c r="B81" s="194"/>
      <c r="C81" s="194"/>
      <c r="D81" s="61" t="s">
        <v>79</v>
      </c>
      <c r="E81" s="45">
        <f>E82</f>
        <v>624026</v>
      </c>
      <c r="F81" s="45">
        <f t="shared" ref="F81:G81" si="49">F82</f>
        <v>0</v>
      </c>
      <c r="G81" s="46">
        <f t="shared" si="49"/>
        <v>624026</v>
      </c>
    </row>
    <row r="82" spans="1:7" ht="28.5" x14ac:dyDescent="0.25">
      <c r="A82" s="209" t="s">
        <v>140</v>
      </c>
      <c r="B82" s="210"/>
      <c r="C82" s="211"/>
      <c r="D82" s="22" t="s">
        <v>92</v>
      </c>
      <c r="E82" s="45">
        <f>E83</f>
        <v>624026</v>
      </c>
      <c r="F82" s="45">
        <f t="shared" ref="F82:G82" si="50">F83</f>
        <v>0</v>
      </c>
      <c r="G82" s="46">
        <f t="shared" si="50"/>
        <v>624026</v>
      </c>
    </row>
    <row r="83" spans="1:7" x14ac:dyDescent="0.25">
      <c r="A83" s="185" t="s">
        <v>102</v>
      </c>
      <c r="B83" s="186"/>
      <c r="C83" s="187"/>
      <c r="D83" s="25" t="s">
        <v>69</v>
      </c>
      <c r="E83" s="26">
        <f t="shared" ref="E83:F83" si="51">E84+E86</f>
        <v>624026</v>
      </c>
      <c r="F83" s="26">
        <f t="shared" si="51"/>
        <v>0</v>
      </c>
      <c r="G83" s="26">
        <f>G84+G86</f>
        <v>624026</v>
      </c>
    </row>
    <row r="84" spans="1:7" x14ac:dyDescent="0.25">
      <c r="A84" s="191">
        <v>3</v>
      </c>
      <c r="B84" s="192"/>
      <c r="C84" s="193"/>
      <c r="D84" s="22" t="s">
        <v>30</v>
      </c>
      <c r="E84" s="62">
        <f t="shared" ref="E84:G84" si="52">E85</f>
        <v>236407.83</v>
      </c>
      <c r="F84" s="62">
        <f t="shared" si="52"/>
        <v>36439.370000000024</v>
      </c>
      <c r="G84" s="23">
        <f t="shared" si="52"/>
        <v>272847.2</v>
      </c>
    </row>
    <row r="85" spans="1:7" x14ac:dyDescent="0.25">
      <c r="A85" s="188">
        <v>32</v>
      </c>
      <c r="B85" s="189"/>
      <c r="C85" s="190"/>
      <c r="D85" s="38" t="s">
        <v>32</v>
      </c>
      <c r="E85" s="40">
        <v>236407.83</v>
      </c>
      <c r="F85" s="99">
        <f>G85-E85</f>
        <v>36439.370000000024</v>
      </c>
      <c r="G85" s="41">
        <v>272847.2</v>
      </c>
    </row>
    <row r="86" spans="1:7" x14ac:dyDescent="0.25">
      <c r="A86" s="191">
        <v>4</v>
      </c>
      <c r="B86" s="192"/>
      <c r="C86" s="193"/>
      <c r="D86" s="22" t="s">
        <v>33</v>
      </c>
      <c r="E86" s="23">
        <f t="shared" ref="E86:F86" si="53">E87+E88</f>
        <v>387618.17</v>
      </c>
      <c r="F86" s="23">
        <f t="shared" si="53"/>
        <v>-36439.369999999995</v>
      </c>
      <c r="G86" s="23">
        <f>G87+G88</f>
        <v>351178.8</v>
      </c>
    </row>
    <row r="87" spans="1:7" x14ac:dyDescent="0.25">
      <c r="A87" s="188">
        <v>42</v>
      </c>
      <c r="B87" s="189"/>
      <c r="C87" s="190"/>
      <c r="D87" s="38" t="s">
        <v>61</v>
      </c>
      <c r="E87" s="40">
        <v>327618.17</v>
      </c>
      <c r="F87" s="99">
        <f>G87-E87</f>
        <v>-61439.369999999995</v>
      </c>
      <c r="G87" s="41">
        <v>266178.8</v>
      </c>
    </row>
    <row r="88" spans="1:7" x14ac:dyDescent="0.25">
      <c r="A88" s="188">
        <v>45</v>
      </c>
      <c r="B88" s="189"/>
      <c r="C88" s="190"/>
      <c r="D88" s="33" t="s">
        <v>62</v>
      </c>
      <c r="E88" s="50">
        <v>60000</v>
      </c>
      <c r="F88" s="99">
        <f>G88-E88</f>
        <v>25000</v>
      </c>
      <c r="G88" s="48">
        <v>85000</v>
      </c>
    </row>
    <row r="89" spans="1:7" x14ac:dyDescent="0.25">
      <c r="A89" s="31"/>
      <c r="B89" s="31"/>
      <c r="C89" s="31"/>
      <c r="D89" s="63"/>
      <c r="E89" s="60"/>
      <c r="F89" s="60"/>
      <c r="G89" s="60"/>
    </row>
    <row r="90" spans="1:7" ht="28.5" x14ac:dyDescent="0.25">
      <c r="A90" s="194" t="s">
        <v>80</v>
      </c>
      <c r="B90" s="194"/>
      <c r="C90" s="194"/>
      <c r="D90" s="61" t="s">
        <v>81</v>
      </c>
      <c r="E90" s="23">
        <f t="shared" ref="E90:G90" si="54">E91+E97+E100</f>
        <v>5513453</v>
      </c>
      <c r="F90" s="23">
        <f t="shared" si="54"/>
        <v>1433000</v>
      </c>
      <c r="G90" s="23">
        <f t="shared" si="54"/>
        <v>6946453</v>
      </c>
    </row>
    <row r="91" spans="1:7" ht="28.5" x14ac:dyDescent="0.25">
      <c r="A91" s="182" t="s">
        <v>101</v>
      </c>
      <c r="B91" s="183"/>
      <c r="C91" s="184"/>
      <c r="D91" s="22" t="s">
        <v>94</v>
      </c>
      <c r="E91" s="23">
        <f t="shared" ref="E91:G91" si="55">E92</f>
        <v>42453</v>
      </c>
      <c r="F91" s="23">
        <f t="shared" si="55"/>
        <v>73577</v>
      </c>
      <c r="G91" s="23">
        <f t="shared" si="55"/>
        <v>116030</v>
      </c>
    </row>
    <row r="92" spans="1:7" x14ac:dyDescent="0.25">
      <c r="A92" s="185" t="s">
        <v>75</v>
      </c>
      <c r="B92" s="186"/>
      <c r="C92" s="187"/>
      <c r="D92" s="25" t="s">
        <v>37</v>
      </c>
      <c r="E92" s="26">
        <f t="shared" ref="E92:G92" si="56">E93+E95</f>
        <v>42453</v>
      </c>
      <c r="F92" s="26">
        <f t="shared" si="56"/>
        <v>73577</v>
      </c>
      <c r="G92" s="26">
        <f t="shared" si="56"/>
        <v>116030</v>
      </c>
    </row>
    <row r="93" spans="1:7" x14ac:dyDescent="0.25">
      <c r="A93" s="191">
        <v>3</v>
      </c>
      <c r="B93" s="192"/>
      <c r="C93" s="193"/>
      <c r="D93" s="22" t="s">
        <v>30</v>
      </c>
      <c r="E93" s="62">
        <f t="shared" ref="E93:G93" si="57">E94</f>
        <v>27353</v>
      </c>
      <c r="F93" s="62">
        <f t="shared" si="57"/>
        <v>73577</v>
      </c>
      <c r="G93" s="23">
        <f t="shared" si="57"/>
        <v>100930</v>
      </c>
    </row>
    <row r="94" spans="1:7" x14ac:dyDescent="0.25">
      <c r="A94" s="188">
        <v>32</v>
      </c>
      <c r="B94" s="189"/>
      <c r="C94" s="190"/>
      <c r="D94" s="38" t="s">
        <v>32</v>
      </c>
      <c r="E94" s="40">
        <v>27353</v>
      </c>
      <c r="F94" s="99">
        <f>G94-E94</f>
        <v>73577</v>
      </c>
      <c r="G94" s="48">
        <v>100930</v>
      </c>
    </row>
    <row r="95" spans="1:7" x14ac:dyDescent="0.25">
      <c r="A95" s="191">
        <v>4</v>
      </c>
      <c r="B95" s="192"/>
      <c r="C95" s="193"/>
      <c r="D95" s="22" t="s">
        <v>33</v>
      </c>
      <c r="E95" s="49">
        <f t="shared" ref="E95:G95" si="58">E96</f>
        <v>15100</v>
      </c>
      <c r="F95" s="49">
        <f t="shared" si="58"/>
        <v>0</v>
      </c>
      <c r="G95" s="49">
        <f t="shared" si="58"/>
        <v>15100</v>
      </c>
    </row>
    <row r="96" spans="1:7" x14ac:dyDescent="0.25">
      <c r="A96" s="188">
        <v>42</v>
      </c>
      <c r="B96" s="189"/>
      <c r="C96" s="190"/>
      <c r="D96" s="38" t="s">
        <v>61</v>
      </c>
      <c r="E96" s="34">
        <v>15100</v>
      </c>
      <c r="F96" s="99">
        <f>G96-E96</f>
        <v>0</v>
      </c>
      <c r="G96" s="34">
        <v>15100</v>
      </c>
    </row>
    <row r="97" spans="1:7" s="97" customFormat="1" ht="28.5" x14ac:dyDescent="0.25">
      <c r="A97" s="182" t="s">
        <v>95</v>
      </c>
      <c r="B97" s="183"/>
      <c r="C97" s="184"/>
      <c r="D97" s="22" t="s">
        <v>92</v>
      </c>
      <c r="E97" s="23">
        <f t="shared" ref="E97" si="59">E98</f>
        <v>211000</v>
      </c>
      <c r="F97" s="23">
        <f t="shared" ref="F97:F98" si="60">F98</f>
        <v>-577</v>
      </c>
      <c r="G97" s="23">
        <f t="shared" ref="G97:G98" si="61">G98</f>
        <v>210423</v>
      </c>
    </row>
    <row r="98" spans="1:7" s="97" customFormat="1" x14ac:dyDescent="0.25">
      <c r="A98" s="185" t="s">
        <v>75</v>
      </c>
      <c r="B98" s="186"/>
      <c r="C98" s="187"/>
      <c r="D98" s="25" t="s">
        <v>37</v>
      </c>
      <c r="E98" s="26">
        <f>E99</f>
        <v>211000</v>
      </c>
      <c r="F98" s="26">
        <f t="shared" si="60"/>
        <v>-577</v>
      </c>
      <c r="G98" s="26">
        <f t="shared" si="61"/>
        <v>210423</v>
      </c>
    </row>
    <row r="99" spans="1:7" s="97" customFormat="1" x14ac:dyDescent="0.25">
      <c r="A99" s="188">
        <v>45</v>
      </c>
      <c r="B99" s="189"/>
      <c r="C99" s="190"/>
      <c r="D99" s="38" t="s">
        <v>82</v>
      </c>
      <c r="E99" s="96">
        <v>211000</v>
      </c>
      <c r="F99" s="99">
        <f>G99-E99</f>
        <v>-577</v>
      </c>
      <c r="G99" s="96">
        <v>210423</v>
      </c>
    </row>
    <row r="100" spans="1:7" s="97" customFormat="1" x14ac:dyDescent="0.25">
      <c r="A100" s="182" t="s">
        <v>99</v>
      </c>
      <c r="B100" s="183"/>
      <c r="C100" s="184"/>
      <c r="D100" s="22" t="s">
        <v>100</v>
      </c>
      <c r="E100" s="101">
        <f>E101</f>
        <v>5260000</v>
      </c>
      <c r="F100" s="101">
        <f>F101</f>
        <v>1360000</v>
      </c>
      <c r="G100" s="101">
        <f>G101</f>
        <v>6620000</v>
      </c>
    </row>
    <row r="101" spans="1:7" s="97" customFormat="1" x14ac:dyDescent="0.25">
      <c r="A101" s="185" t="s">
        <v>148</v>
      </c>
      <c r="B101" s="186"/>
      <c r="C101" s="187"/>
      <c r="D101" s="25" t="s">
        <v>91</v>
      </c>
      <c r="E101" s="26">
        <f t="shared" ref="E101:G101" si="62">E102</f>
        <v>5260000</v>
      </c>
      <c r="F101" s="26">
        <f t="shared" si="62"/>
        <v>1360000</v>
      </c>
      <c r="G101" s="26">
        <f t="shared" si="62"/>
        <v>6620000</v>
      </c>
    </row>
    <row r="102" spans="1:7" s="97" customFormat="1" x14ac:dyDescent="0.25">
      <c r="A102" s="188">
        <v>45</v>
      </c>
      <c r="B102" s="189"/>
      <c r="C102" s="190"/>
      <c r="D102" s="38" t="s">
        <v>82</v>
      </c>
      <c r="E102" s="34">
        <v>5260000</v>
      </c>
      <c r="F102" s="99">
        <f>G102-E102</f>
        <v>1360000</v>
      </c>
      <c r="G102" s="96">
        <v>6620000</v>
      </c>
    </row>
    <row r="103" spans="1:7" x14ac:dyDescent="0.25">
      <c r="A103" s="59"/>
      <c r="B103" s="59"/>
      <c r="C103" s="59"/>
      <c r="D103" s="59"/>
      <c r="E103" s="64"/>
      <c r="F103" s="64"/>
      <c r="G103" s="64"/>
    </row>
    <row r="104" spans="1:7" x14ac:dyDescent="0.25">
      <c r="A104" s="59"/>
      <c r="B104" s="59"/>
      <c r="C104" s="59"/>
      <c r="D104" s="59"/>
      <c r="E104" s="64"/>
      <c r="F104" s="64"/>
      <c r="G104" s="64"/>
    </row>
    <row r="105" spans="1:7" x14ac:dyDescent="0.25">
      <c r="A105" s="59"/>
      <c r="B105" s="59"/>
      <c r="C105" s="59"/>
      <c r="D105" s="59"/>
      <c r="E105" s="64"/>
      <c r="F105" s="195" t="s">
        <v>159</v>
      </c>
      <c r="G105" s="195"/>
    </row>
    <row r="106" spans="1:7" x14ac:dyDescent="0.25">
      <c r="A106" s="59"/>
      <c r="B106" s="59"/>
      <c r="C106" s="59"/>
      <c r="D106" s="59"/>
      <c r="E106" s="64"/>
      <c r="F106" s="196" t="s">
        <v>160</v>
      </c>
      <c r="G106" s="196"/>
    </row>
  </sheetData>
  <mergeCells count="82">
    <mergeCell ref="A80:C80"/>
    <mergeCell ref="A77:C77"/>
    <mergeCell ref="A59:C59"/>
    <mergeCell ref="A60:C60"/>
    <mergeCell ref="A61:C61"/>
    <mergeCell ref="A75:C75"/>
    <mergeCell ref="A76:C76"/>
    <mergeCell ref="A65:C65"/>
    <mergeCell ref="A66:C66"/>
    <mergeCell ref="A68:C68"/>
    <mergeCell ref="A70:C70"/>
    <mergeCell ref="A71:C71"/>
    <mergeCell ref="A72:C72"/>
    <mergeCell ref="A73:C73"/>
    <mergeCell ref="A74:C74"/>
    <mergeCell ref="A30:C30"/>
    <mergeCell ref="A31:C31"/>
    <mergeCell ref="A33:C33"/>
    <mergeCell ref="A34:C34"/>
    <mergeCell ref="A26:D26"/>
    <mergeCell ref="A29:D29"/>
    <mergeCell ref="A27:D27"/>
    <mergeCell ref="A28:D28"/>
    <mergeCell ref="A22:D22"/>
    <mergeCell ref="A17:D17"/>
    <mergeCell ref="A25:D25"/>
    <mergeCell ref="A20:D20"/>
    <mergeCell ref="A18:D18"/>
    <mergeCell ref="A24:D24"/>
    <mergeCell ref="A56:C56"/>
    <mergeCell ref="A57:C57"/>
    <mergeCell ref="A51:C51"/>
    <mergeCell ref="A78:C78"/>
    <mergeCell ref="A79:C79"/>
    <mergeCell ref="A46:C46"/>
    <mergeCell ref="A47:C47"/>
    <mergeCell ref="A48:C48"/>
    <mergeCell ref="A49:C49"/>
    <mergeCell ref="A52:C52"/>
    <mergeCell ref="A35:C35"/>
    <mergeCell ref="A36:C36"/>
    <mergeCell ref="A39:C39"/>
    <mergeCell ref="A40:C40"/>
    <mergeCell ref="A41:C41"/>
    <mergeCell ref="A2:G2"/>
    <mergeCell ref="A10:D10"/>
    <mergeCell ref="A12:D12"/>
    <mergeCell ref="A8:D8"/>
    <mergeCell ref="A4:D4"/>
    <mergeCell ref="A5:D5"/>
    <mergeCell ref="A7:D7"/>
    <mergeCell ref="A6:D6"/>
    <mergeCell ref="A9:D9"/>
    <mergeCell ref="A11:D11"/>
    <mergeCell ref="A14:D14"/>
    <mergeCell ref="A19:D19"/>
    <mergeCell ref="A15:D15"/>
    <mergeCell ref="A16:D16"/>
    <mergeCell ref="A21:D21"/>
    <mergeCell ref="F105:G105"/>
    <mergeCell ref="F106:G106"/>
    <mergeCell ref="A99:C99"/>
    <mergeCell ref="A100:C100"/>
    <mergeCell ref="A101:C101"/>
    <mergeCell ref="A102:C102"/>
    <mergeCell ref="A81:C81"/>
    <mergeCell ref="A96:C96"/>
    <mergeCell ref="A90:C90"/>
    <mergeCell ref="A92:C92"/>
    <mergeCell ref="A93:C93"/>
    <mergeCell ref="A94:C94"/>
    <mergeCell ref="A95:C95"/>
    <mergeCell ref="A83:C83"/>
    <mergeCell ref="A91:C91"/>
    <mergeCell ref="A82:C82"/>
    <mergeCell ref="A97:C97"/>
    <mergeCell ref="A98:C98"/>
    <mergeCell ref="A87:C87"/>
    <mergeCell ref="A88:C88"/>
    <mergeCell ref="A84:C84"/>
    <mergeCell ref="A85:C85"/>
    <mergeCell ref="A86:C86"/>
  </mergeCells>
  <pageMargins left="0.7" right="0.7" top="0.75" bottom="0.75" header="0.3" footer="0.3"/>
  <pageSetup paperSize="9" scale="79" fitToHeight="0" orientation="portrait" r:id="rId1"/>
  <ignoredErrors>
    <ignoredError sqref="E92:G92 E10:G10 F39 F52:F54 F62:F63 F66 F72:F74 F86 F94:F96 E26:G26 F77 E24:G24 E83:G83 F99 F43:F44 F80" formula="1"/>
    <ignoredError sqref="A58 A10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 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 '!Podrucje_ispisa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2026-05-28T09:03:35Z</dcterms:modified>
</cp:coreProperties>
</file>