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leserver\Plan_i_analiza\IZVJEŠTAJI\IZVJEŠTAJ O IZVRŠENJU PLANA\Polugodišnji izvještaj o izvršenju plana\2026\"/>
    </mc:Choice>
  </mc:AlternateContent>
  <xr:revisionPtr revIDLastSave="0" documentId="13_ncr:1_{E72D1EDE-503C-421E-8A7A-CF0A38CEE5BA}" xr6:coauthVersionLast="47" xr6:coauthVersionMax="47" xr10:uidLastSave="{00000000-0000-0000-0000-000000000000}"/>
  <bookViews>
    <workbookView xWindow="-120" yWindow="-120" windowWidth="29040" windowHeight="15840" firstSheet="4" activeTab="8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 " sheetId="18" r:id="rId7"/>
    <sheet name="Izvj.o zaduž.na dom.i str.trž." sheetId="19" r:id="rId8"/>
    <sheet name="Izvj.o danim zajm.i potr." sheetId="20" r:id="rId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L27" i="1"/>
  <c r="K24" i="1"/>
  <c r="K25" i="1"/>
  <c r="K27" i="1"/>
  <c r="E7" i="8"/>
  <c r="J25" i="1"/>
  <c r="I16" i="1"/>
  <c r="H16" i="1" l="1"/>
  <c r="I56" i="3"/>
  <c r="J27" i="1"/>
  <c r="J26" i="1"/>
  <c r="J16" i="1"/>
  <c r="I27" i="1"/>
  <c r="L16" i="1"/>
  <c r="D29" i="8"/>
  <c r="C29" i="8"/>
  <c r="C7" i="8"/>
  <c r="J56" i="3"/>
  <c r="G56" i="3"/>
  <c r="J138" i="3"/>
  <c r="J137" i="3" s="1"/>
  <c r="J136" i="3" s="1"/>
  <c r="G138" i="3"/>
  <c r="G137" i="3"/>
  <c r="G136" i="3" s="1"/>
  <c r="I136" i="3"/>
  <c r="H136" i="3"/>
  <c r="H56" i="3" s="1"/>
  <c r="I140" i="3"/>
  <c r="H140" i="3"/>
  <c r="F29" i="8"/>
  <c r="E29" i="8"/>
  <c r="F51" i="8"/>
  <c r="E51" i="8"/>
  <c r="D51" i="8"/>
  <c r="C51" i="8"/>
  <c r="I110" i="18"/>
  <c r="H27" i="1"/>
  <c r="G27" i="1"/>
  <c r="H26" i="1"/>
  <c r="G26" i="1"/>
  <c r="G50" i="8"/>
  <c r="D17" i="8"/>
  <c r="E17" i="8"/>
  <c r="F17" i="8"/>
  <c r="C17" i="8"/>
  <c r="G9" i="8"/>
  <c r="J19" i="3"/>
  <c r="G19" i="3"/>
  <c r="H9" i="11"/>
  <c r="G9" i="11"/>
  <c r="F32" i="18"/>
  <c r="H138" i="18"/>
  <c r="I138" i="18" s="1"/>
  <c r="H98" i="18"/>
  <c r="I98" i="18" s="1"/>
  <c r="H83" i="18"/>
  <c r="H94" i="18"/>
  <c r="H67" i="18"/>
  <c r="I67" i="18" s="1"/>
  <c r="G75" i="18"/>
  <c r="G64" i="18"/>
  <c r="G36" i="18"/>
  <c r="F36" i="18"/>
  <c r="F64" i="18"/>
  <c r="H73" i="18"/>
  <c r="H61" i="18"/>
  <c r="I61" i="18" s="1"/>
  <c r="H157" i="18"/>
  <c r="I157" i="18" s="1"/>
  <c r="H153" i="18"/>
  <c r="I153" i="18" s="1"/>
  <c r="H174" i="18"/>
  <c r="H170" i="18"/>
  <c r="I170" i="18" s="1"/>
  <c r="H166" i="18"/>
  <c r="I166" i="18" s="1"/>
  <c r="H179" i="18"/>
  <c r="I179" i="18" s="1"/>
  <c r="G79" i="18"/>
  <c r="F79" i="18"/>
  <c r="H147" i="18"/>
  <c r="H143" i="18"/>
  <c r="I143" i="18" s="1"/>
  <c r="H134" i="18"/>
  <c r="I134" i="18" s="1"/>
  <c r="H130" i="18"/>
  <c r="I130" i="18" s="1"/>
  <c r="H126" i="18"/>
  <c r="I126" i="18" s="1"/>
  <c r="H117" i="18"/>
  <c r="I117" i="18" s="1"/>
  <c r="H112" i="18"/>
  <c r="I112" i="18" s="1"/>
  <c r="H101" i="18"/>
  <c r="H108" i="18"/>
  <c r="I108" i="18" s="1"/>
  <c r="I83" i="18"/>
  <c r="H80" i="18"/>
  <c r="I80" i="18" s="1"/>
  <c r="H159" i="18"/>
  <c r="H37" i="18"/>
  <c r="I37" i="18" s="1"/>
  <c r="H76" i="18"/>
  <c r="I76" i="18" s="1"/>
  <c r="H65" i="18"/>
  <c r="I65" i="18" s="1"/>
  <c r="H59" i="18"/>
  <c r="I59" i="18" s="1"/>
  <c r="H55" i="18"/>
  <c r="I55" i="18" s="1"/>
  <c r="H40" i="18"/>
  <c r="I40" i="18" s="1"/>
  <c r="H79" i="18" l="1"/>
  <c r="H75" i="18"/>
  <c r="H36" i="18"/>
  <c r="H64" i="18"/>
  <c r="H78" i="18"/>
  <c r="H15" i="18" s="1"/>
  <c r="H14" i="18" s="1"/>
  <c r="I64" i="18"/>
  <c r="F11" i="10"/>
  <c r="C11" i="10"/>
  <c r="J10" i="9"/>
  <c r="H22" i="8"/>
  <c r="H20" i="8"/>
  <c r="H16" i="8"/>
  <c r="E49" i="8"/>
  <c r="E46" i="8"/>
  <c r="E39" i="8"/>
  <c r="E36" i="8"/>
  <c r="E34" i="8"/>
  <c r="E30" i="8"/>
  <c r="E26" i="8"/>
  <c r="E23" i="8"/>
  <c r="E14" i="8"/>
  <c r="E12" i="8"/>
  <c r="E8" i="8"/>
  <c r="H42" i="8"/>
  <c r="H45" i="8"/>
  <c r="H40" i="8"/>
  <c r="H38" i="8"/>
  <c r="H33" i="8"/>
  <c r="D46" i="8"/>
  <c r="F46" i="8"/>
  <c r="C46" i="8"/>
  <c r="D39" i="8"/>
  <c r="F39" i="8"/>
  <c r="C39" i="8"/>
  <c r="D36" i="8"/>
  <c r="F36" i="8"/>
  <c r="C36" i="8"/>
  <c r="D14" i="8"/>
  <c r="F14" i="8"/>
  <c r="C14" i="8"/>
  <c r="D30" i="8"/>
  <c r="F30" i="8"/>
  <c r="C30" i="8"/>
  <c r="D23" i="8"/>
  <c r="F23" i="8"/>
  <c r="C23" i="8"/>
  <c r="H11" i="8"/>
  <c r="H18" i="8"/>
  <c r="F8" i="8"/>
  <c r="C8" i="8"/>
  <c r="D8" i="8"/>
  <c r="K49" i="3"/>
  <c r="K113" i="3"/>
  <c r="J115" i="3"/>
  <c r="G115" i="3"/>
  <c r="J107" i="3"/>
  <c r="K27" i="3"/>
  <c r="J26" i="3"/>
  <c r="G26" i="3"/>
  <c r="G28" i="3"/>
  <c r="H12" i="3"/>
  <c r="J48" i="3"/>
  <c r="G48" i="3"/>
  <c r="K10" i="1"/>
  <c r="G178" i="18"/>
  <c r="G177" i="18" s="1"/>
  <c r="G173" i="18"/>
  <c r="G172" i="18" s="1"/>
  <c r="G169" i="18"/>
  <c r="G165" i="18"/>
  <c r="G156" i="18"/>
  <c r="G152" i="18"/>
  <c r="G146" i="18"/>
  <c r="G145" i="18" s="1"/>
  <c r="G142" i="18"/>
  <c r="G141" i="18" s="1"/>
  <c r="G29" i="18" s="1"/>
  <c r="G28" i="18" s="1"/>
  <c r="G137" i="18"/>
  <c r="G133" i="18"/>
  <c r="G129" i="18"/>
  <c r="G128" i="18" s="1"/>
  <c r="G125" i="18"/>
  <c r="G124" i="18" s="1"/>
  <c r="G122" i="18"/>
  <c r="G111" i="18"/>
  <c r="G107" i="18"/>
  <c r="G106" i="18" s="1"/>
  <c r="G100" i="18"/>
  <c r="G97" i="18"/>
  <c r="G78" i="18"/>
  <c r="H178" i="18"/>
  <c r="H177" i="18" s="1"/>
  <c r="H173" i="18"/>
  <c r="H172" i="18" s="1"/>
  <c r="H169" i="18"/>
  <c r="H165" i="18"/>
  <c r="H156" i="18"/>
  <c r="H152" i="18"/>
  <c r="H146" i="18"/>
  <c r="H142" i="18"/>
  <c r="H141" i="18" s="1"/>
  <c r="H137" i="18"/>
  <c r="H133" i="18"/>
  <c r="H129" i="18"/>
  <c r="H128" i="18" s="1"/>
  <c r="H25" i="18" s="1"/>
  <c r="H125" i="18"/>
  <c r="H124" i="18" s="1"/>
  <c r="H24" i="18" s="1"/>
  <c r="H122" i="18"/>
  <c r="H111" i="18"/>
  <c r="H107" i="18"/>
  <c r="H106" i="18" s="1"/>
  <c r="H19" i="18" s="1"/>
  <c r="H100" i="18"/>
  <c r="H97" i="18"/>
  <c r="F178" i="18"/>
  <c r="F11" i="18" s="1"/>
  <c r="F173" i="18"/>
  <c r="F172" i="18" s="1"/>
  <c r="F169" i="18"/>
  <c r="F165" i="18"/>
  <c r="F156" i="18"/>
  <c r="F152" i="18"/>
  <c r="F146" i="18"/>
  <c r="F145" i="18" s="1"/>
  <c r="F31" i="18" s="1"/>
  <c r="F30" i="18" s="1"/>
  <c r="F142" i="18"/>
  <c r="F141" i="18" s="1"/>
  <c r="F29" i="18" s="1"/>
  <c r="F28" i="18" s="1"/>
  <c r="F137" i="18"/>
  <c r="F133" i="18"/>
  <c r="F129" i="18"/>
  <c r="F128" i="18" s="1"/>
  <c r="F25" i="18" s="1"/>
  <c r="F125" i="18"/>
  <c r="F124" i="18" s="1"/>
  <c r="F24" i="18" s="1"/>
  <c r="F122" i="18"/>
  <c r="F111" i="18"/>
  <c r="F107" i="18"/>
  <c r="F106" i="18" s="1"/>
  <c r="F19" i="18" s="1"/>
  <c r="F100" i="18"/>
  <c r="F97" i="18"/>
  <c r="F78" i="18"/>
  <c r="F15" i="18" s="1"/>
  <c r="F14" i="18" s="1"/>
  <c r="F75" i="18"/>
  <c r="F35" i="18" s="1"/>
  <c r="G25" i="3" l="1"/>
  <c r="H35" i="18"/>
  <c r="G151" i="18"/>
  <c r="G150" i="18" s="1"/>
  <c r="G149" i="18" s="1"/>
  <c r="H132" i="18"/>
  <c r="H27" i="18" s="1"/>
  <c r="H26" i="18" s="1"/>
  <c r="F151" i="18"/>
  <c r="F150" i="18" s="1"/>
  <c r="F149" i="18" s="1"/>
  <c r="H164" i="18"/>
  <c r="H163" i="18" s="1"/>
  <c r="H162" i="18" s="1"/>
  <c r="F13" i="18"/>
  <c r="F12" i="18" s="1"/>
  <c r="G110" i="18"/>
  <c r="F110" i="18"/>
  <c r="F22" i="18" s="1"/>
  <c r="F21" i="18" s="1"/>
  <c r="H110" i="18"/>
  <c r="H22" i="18" s="1"/>
  <c r="H21" i="18" s="1"/>
  <c r="I129" i="18"/>
  <c r="I137" i="18"/>
  <c r="H96" i="18"/>
  <c r="H18" i="18" s="1"/>
  <c r="F164" i="18"/>
  <c r="F163" i="18" s="1"/>
  <c r="G164" i="18"/>
  <c r="G10" i="18" s="1"/>
  <c r="G132" i="18"/>
  <c r="G27" i="18" s="1"/>
  <c r="F177" i="18"/>
  <c r="F96" i="18"/>
  <c r="F18" i="18" s="1"/>
  <c r="I100" i="18"/>
  <c r="I142" i="18"/>
  <c r="I79" i="18"/>
  <c r="H11" i="18"/>
  <c r="H151" i="18"/>
  <c r="H150" i="18" s="1"/>
  <c r="H149" i="18" s="1"/>
  <c r="I36" i="18"/>
  <c r="I165" i="18"/>
  <c r="I169" i="18"/>
  <c r="H23" i="18"/>
  <c r="I178" i="18"/>
  <c r="G35" i="18"/>
  <c r="G13" i="18" s="1"/>
  <c r="H145" i="18"/>
  <c r="H31" i="18" s="1"/>
  <c r="H30" i="18" s="1"/>
  <c r="I156" i="18"/>
  <c r="I111" i="18"/>
  <c r="H13" i="18"/>
  <c r="H12" i="18" s="1"/>
  <c r="I152" i="18"/>
  <c r="G96" i="18"/>
  <c r="G19" i="18"/>
  <c r="I141" i="18"/>
  <c r="H29" i="18"/>
  <c r="H28" i="18" s="1"/>
  <c r="I28" i="18" s="1"/>
  <c r="F23" i="18"/>
  <c r="I75" i="18"/>
  <c r="I107" i="18"/>
  <c r="I177" i="18"/>
  <c r="F132" i="18"/>
  <c r="F27" i="18" s="1"/>
  <c r="F26" i="18" s="1"/>
  <c r="G11" i="18"/>
  <c r="K26" i="3"/>
  <c r="K48" i="3"/>
  <c r="I128" i="18"/>
  <c r="G25" i="18"/>
  <c r="I25" i="18" s="1"/>
  <c r="G15" i="18"/>
  <c r="I78" i="18"/>
  <c r="I124" i="18"/>
  <c r="G24" i="18"/>
  <c r="G31" i="18"/>
  <c r="I97" i="18"/>
  <c r="I125" i="18"/>
  <c r="I133" i="18"/>
  <c r="G20" i="18" l="1"/>
  <c r="F20" i="18"/>
  <c r="F17" i="18" s="1"/>
  <c r="F16" i="18" s="1"/>
  <c r="F162" i="18"/>
  <c r="H10" i="18"/>
  <c r="I10" i="18" s="1"/>
  <c r="G22" i="18"/>
  <c r="G21" i="18" s="1"/>
  <c r="I21" i="18" s="1"/>
  <c r="I164" i="18"/>
  <c r="G163" i="18"/>
  <c r="G162" i="18" s="1"/>
  <c r="I162" i="18" s="1"/>
  <c r="I132" i="18"/>
  <c r="F10" i="18"/>
  <c r="F9" i="18" s="1"/>
  <c r="G34" i="18"/>
  <c r="G33" i="18" s="1"/>
  <c r="I11" i="18"/>
  <c r="I96" i="18"/>
  <c r="I35" i="18"/>
  <c r="H34" i="18"/>
  <c r="H33" i="18" s="1"/>
  <c r="I150" i="18"/>
  <c r="I149" i="18"/>
  <c r="H20" i="18"/>
  <c r="H17" i="18" s="1"/>
  <c r="H16" i="18" s="1"/>
  <c r="I151" i="18"/>
  <c r="G18" i="18"/>
  <c r="I29" i="18"/>
  <c r="F34" i="18"/>
  <c r="F33" i="18" s="1"/>
  <c r="G30" i="18"/>
  <c r="G12" i="18"/>
  <c r="I12" i="18" s="1"/>
  <c r="I13" i="18"/>
  <c r="G26" i="18"/>
  <c r="I26" i="18" s="1"/>
  <c r="I27" i="18"/>
  <c r="G14" i="18"/>
  <c r="I14" i="18" s="1"/>
  <c r="I15" i="18"/>
  <c r="G9" i="18"/>
  <c r="G23" i="18"/>
  <c r="I23" i="18" s="1"/>
  <c r="I24" i="18"/>
  <c r="C8" i="11"/>
  <c r="C7" i="11" s="1"/>
  <c r="C49" i="8"/>
  <c r="C34" i="8"/>
  <c r="C26" i="8"/>
  <c r="C12" i="8"/>
  <c r="K24" i="3"/>
  <c r="K91" i="3"/>
  <c r="K92" i="3"/>
  <c r="K93" i="3"/>
  <c r="K120" i="3"/>
  <c r="K125" i="3"/>
  <c r="K126" i="3"/>
  <c r="K128" i="3"/>
  <c r="K129" i="3"/>
  <c r="K134" i="3"/>
  <c r="G133" i="3"/>
  <c r="G132" i="3" s="1"/>
  <c r="G130" i="3"/>
  <c r="G124" i="3"/>
  <c r="G122" i="3"/>
  <c r="G119" i="3"/>
  <c r="G118" i="3" s="1"/>
  <c r="G112" i="3"/>
  <c r="G111" i="3" s="1"/>
  <c r="G109" i="3"/>
  <c r="G106" i="3" s="1"/>
  <c r="G102" i="3"/>
  <c r="G101" i="3" s="1"/>
  <c r="G94" i="3"/>
  <c r="G90" i="3"/>
  <c r="G88" i="3"/>
  <c r="G78" i="3"/>
  <c r="G71" i="3"/>
  <c r="G66" i="3"/>
  <c r="G63" i="3"/>
  <c r="G61" i="3"/>
  <c r="G59" i="3"/>
  <c r="G50" i="3"/>
  <c r="G47" i="3" s="1"/>
  <c r="G46" i="3" s="1"/>
  <c r="G44" i="3"/>
  <c r="G43" i="3" s="1"/>
  <c r="G41" i="3"/>
  <c r="G38" i="3"/>
  <c r="G34" i="3"/>
  <c r="G31" i="3"/>
  <c r="G22" i="3"/>
  <c r="G21" i="3" s="1"/>
  <c r="G16" i="3"/>
  <c r="G14" i="3"/>
  <c r="G23" i="1"/>
  <c r="G15" i="1"/>
  <c r="G12" i="1"/>
  <c r="G16" i="1" s="1"/>
  <c r="G30" i="3" l="1"/>
  <c r="G37" i="3"/>
  <c r="G121" i="3"/>
  <c r="G117" i="3" s="1"/>
  <c r="G17" i="18"/>
  <c r="G16" i="18" s="1"/>
  <c r="I16" i="18" s="1"/>
  <c r="I22" i="18"/>
  <c r="H9" i="18"/>
  <c r="I9" i="18" s="1"/>
  <c r="I163" i="18"/>
  <c r="I33" i="18"/>
  <c r="I20" i="18"/>
  <c r="I34" i="18"/>
  <c r="I18" i="18"/>
  <c r="G58" i="3"/>
  <c r="G13" i="3"/>
  <c r="G65" i="3"/>
  <c r="G25" i="1"/>
  <c r="G12" i="3" l="1"/>
  <c r="G11" i="3" s="1"/>
  <c r="G57" i="3"/>
  <c r="I17" i="18"/>
  <c r="H32" i="18"/>
  <c r="G32" i="18"/>
  <c r="J38" i="3"/>
  <c r="J22" i="3"/>
  <c r="I32" i="18" l="1"/>
  <c r="J122" i="3"/>
  <c r="J90" i="3"/>
  <c r="K90" i="3" s="1"/>
  <c r="J16" i="3"/>
  <c r="L11" i="1"/>
  <c r="K16" i="3" l="1"/>
  <c r="G48" i="8" l="1"/>
  <c r="G46" i="8"/>
  <c r="G25" i="8"/>
  <c r="I46" i="3"/>
  <c r="I12" i="3"/>
  <c r="I117" i="3"/>
  <c r="I57" i="3"/>
  <c r="I15" i="1"/>
  <c r="I12" i="1"/>
  <c r="H9" i="8"/>
  <c r="H31" i="8"/>
  <c r="K60" i="3"/>
  <c r="K62" i="3"/>
  <c r="K64" i="3"/>
  <c r="K67" i="3"/>
  <c r="K68" i="3"/>
  <c r="K69" i="3"/>
  <c r="K70" i="3"/>
  <c r="K72" i="3"/>
  <c r="K73" i="3"/>
  <c r="K74" i="3"/>
  <c r="K75" i="3"/>
  <c r="K76" i="3"/>
  <c r="K79" i="3"/>
  <c r="K80" i="3"/>
  <c r="K81" i="3"/>
  <c r="K82" i="3"/>
  <c r="K83" i="3"/>
  <c r="K84" i="3"/>
  <c r="K85" i="3"/>
  <c r="K86" i="3"/>
  <c r="K87" i="3"/>
  <c r="K89" i="3"/>
  <c r="K95" i="3"/>
  <c r="K96" i="3"/>
  <c r="K97" i="3"/>
  <c r="K98" i="3"/>
  <c r="K99" i="3"/>
  <c r="K100" i="3"/>
  <c r="K103" i="3"/>
  <c r="K104" i="3"/>
  <c r="K105" i="3"/>
  <c r="K110" i="3"/>
  <c r="K17" i="3"/>
  <c r="K23" i="3"/>
  <c r="K29" i="3"/>
  <c r="K32" i="3"/>
  <c r="K33" i="3"/>
  <c r="K35" i="3"/>
  <c r="K36" i="3"/>
  <c r="K39" i="3"/>
  <c r="K40" i="3"/>
  <c r="K42" i="3"/>
  <c r="K45" i="3"/>
  <c r="H15" i="1"/>
  <c r="J15" i="1"/>
  <c r="J12" i="1"/>
  <c r="H12" i="1"/>
  <c r="I11" i="3" l="1"/>
  <c r="H46" i="8"/>
  <c r="H23" i="8"/>
  <c r="G23" i="8"/>
  <c r="D12" i="10" l="1"/>
  <c r="D11" i="10" s="1"/>
  <c r="E12" i="10"/>
  <c r="E11" i="10" s="1"/>
  <c r="F12" i="10"/>
  <c r="C12" i="10"/>
  <c r="J50" i="3"/>
  <c r="J47" i="3" l="1"/>
  <c r="J23" i="1"/>
  <c r="L47" i="3" l="1"/>
  <c r="K47" i="3"/>
  <c r="J109" i="3"/>
  <c r="J106" i="3" s="1"/>
  <c r="L106" i="3" l="1"/>
  <c r="K106" i="3"/>
  <c r="K109" i="3"/>
  <c r="E8" i="10" l="1"/>
  <c r="E7" i="10" s="1"/>
  <c r="J14" i="3"/>
  <c r="I8" i="9" l="1"/>
  <c r="I12" i="9" l="1"/>
  <c r="H13" i="8" l="1"/>
  <c r="H27" i="8"/>
  <c r="H35" i="8"/>
  <c r="H50" i="8"/>
  <c r="G13" i="8"/>
  <c r="G27" i="8"/>
  <c r="G31" i="8"/>
  <c r="G35" i="8"/>
  <c r="H46" i="3"/>
  <c r="J14" i="9"/>
  <c r="J13" i="9" s="1"/>
  <c r="H8" i="9"/>
  <c r="E8" i="11"/>
  <c r="E7" i="11" s="1"/>
  <c r="J133" i="3"/>
  <c r="K133" i="3" s="1"/>
  <c r="J88" i="3"/>
  <c r="J66" i="3"/>
  <c r="J130" i="3"/>
  <c r="J124" i="3"/>
  <c r="K124" i="3" s="1"/>
  <c r="J119" i="3"/>
  <c r="K119" i="3" s="1"/>
  <c r="J112" i="3"/>
  <c r="J111" i="3" s="1"/>
  <c r="J102" i="3"/>
  <c r="J101" i="3" s="1"/>
  <c r="J94" i="3"/>
  <c r="J78" i="3"/>
  <c r="J71" i="3"/>
  <c r="J63" i="3"/>
  <c r="J61" i="3"/>
  <c r="J59" i="3"/>
  <c r="J44" i="3"/>
  <c r="J41" i="3"/>
  <c r="J28" i="3"/>
  <c r="J25" i="3" s="1"/>
  <c r="D49" i="8"/>
  <c r="F49" i="8"/>
  <c r="D34" i="8"/>
  <c r="F34" i="8"/>
  <c r="D26" i="8"/>
  <c r="F26" i="8"/>
  <c r="D12" i="8"/>
  <c r="D7" i="8" s="1"/>
  <c r="F12" i="8"/>
  <c r="D8" i="11"/>
  <c r="D7" i="11" s="1"/>
  <c r="F8" i="11"/>
  <c r="D8" i="10"/>
  <c r="D7" i="10" s="1"/>
  <c r="F8" i="10"/>
  <c r="J34" i="3"/>
  <c r="J31" i="3"/>
  <c r="C8" i="10"/>
  <c r="C7" i="10" s="1"/>
  <c r="G14" i="9"/>
  <c r="G13" i="9" s="1"/>
  <c r="G10" i="9"/>
  <c r="G9" i="9" s="1"/>
  <c r="G8" i="9" s="1"/>
  <c r="F7" i="8" l="1"/>
  <c r="K111" i="3"/>
  <c r="L111" i="3"/>
  <c r="G7" i="8"/>
  <c r="J121" i="3"/>
  <c r="K121" i="3" s="1"/>
  <c r="J65" i="3"/>
  <c r="K34" i="3"/>
  <c r="K38" i="3"/>
  <c r="K61" i="3"/>
  <c r="K94" i="3"/>
  <c r="J13" i="3"/>
  <c r="L13" i="3" s="1"/>
  <c r="K41" i="3"/>
  <c r="K63" i="3"/>
  <c r="K102" i="3"/>
  <c r="J132" i="3"/>
  <c r="K132" i="3" s="1"/>
  <c r="J21" i="3"/>
  <c r="K22" i="3"/>
  <c r="J43" i="3"/>
  <c r="K43" i="3" s="1"/>
  <c r="K44" i="3"/>
  <c r="K71" i="3"/>
  <c r="K112" i="3"/>
  <c r="K66" i="3"/>
  <c r="K31" i="3"/>
  <c r="K28" i="3"/>
  <c r="K59" i="3"/>
  <c r="K78" i="3"/>
  <c r="J118" i="3"/>
  <c r="L118" i="3" s="1"/>
  <c r="K88" i="3"/>
  <c r="J46" i="3"/>
  <c r="L46" i="3" s="1"/>
  <c r="H8" i="11"/>
  <c r="J58" i="3"/>
  <c r="J12" i="9"/>
  <c r="H36" i="8"/>
  <c r="H26" i="8"/>
  <c r="G12" i="9"/>
  <c r="H12" i="9"/>
  <c r="H17" i="8"/>
  <c r="H39" i="8"/>
  <c r="G12" i="8"/>
  <c r="G34" i="8"/>
  <c r="G36" i="8"/>
  <c r="G14" i="8"/>
  <c r="H49" i="8"/>
  <c r="G26" i="8"/>
  <c r="H12" i="8"/>
  <c r="G17" i="8"/>
  <c r="H14" i="8"/>
  <c r="G49" i="8"/>
  <c r="G39" i="8"/>
  <c r="G30" i="8"/>
  <c r="H34" i="8"/>
  <c r="H30" i="8"/>
  <c r="H8" i="8"/>
  <c r="G8" i="8"/>
  <c r="F7" i="10"/>
  <c r="J9" i="9"/>
  <c r="J8" i="9" s="1"/>
  <c r="G8" i="11"/>
  <c r="F7" i="11"/>
  <c r="H117" i="3"/>
  <c r="J30" i="3"/>
  <c r="J37" i="3"/>
  <c r="L37" i="3" s="1"/>
  <c r="K118" i="3" l="1"/>
  <c r="K46" i="3"/>
  <c r="J12" i="3"/>
  <c r="J11" i="3" s="1"/>
  <c r="L30" i="3"/>
  <c r="K30" i="3"/>
  <c r="L132" i="3"/>
  <c r="L21" i="3"/>
  <c r="K21" i="3"/>
  <c r="K65" i="3"/>
  <c r="L65" i="3"/>
  <c r="L121" i="3"/>
  <c r="L43" i="3"/>
  <c r="K37" i="3"/>
  <c r="L101" i="3"/>
  <c r="K101" i="3"/>
  <c r="L25" i="3"/>
  <c r="K25" i="3"/>
  <c r="H57" i="3"/>
  <c r="J57" i="3"/>
  <c r="K58" i="3"/>
  <c r="L58" i="3"/>
  <c r="K13" i="3"/>
  <c r="J117" i="3"/>
  <c r="H29" i="8"/>
  <c r="G29" i="8"/>
  <c r="H7" i="8"/>
  <c r="G7" i="11"/>
  <c r="H7" i="11"/>
  <c r="H11" i="3"/>
  <c r="L57" i="3" l="1"/>
  <c r="K57" i="3"/>
  <c r="L12" i="3"/>
  <c r="K12" i="3"/>
  <c r="K117" i="3"/>
  <c r="L117" i="3"/>
  <c r="L13" i="1"/>
  <c r="L14" i="1"/>
  <c r="L10" i="1"/>
  <c r="K14" i="1"/>
  <c r="K13" i="1"/>
  <c r="K11" i="1"/>
  <c r="H23" i="1"/>
  <c r="I23" i="1"/>
  <c r="I26" i="1" s="1"/>
  <c r="L12" i="1" l="1"/>
  <c r="K12" i="1"/>
  <c r="L11" i="3"/>
  <c r="K11" i="3"/>
  <c r="L56" i="3"/>
  <c r="K56" i="3"/>
  <c r="L15" i="1" l="1"/>
  <c r="K15" i="1"/>
  <c r="K16" i="1"/>
</calcChain>
</file>

<file path=xl/sharedStrings.xml><?xml version="1.0" encoding="utf-8"?>
<sst xmlns="http://schemas.openxmlformats.org/spreadsheetml/2006/main" count="652" uniqueCount="293">
  <si>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</si>
  <si>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</si>
  <si>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</si>
  <si>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</si>
  <si>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</si>
  <si>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</si>
  <si>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</si>
  <si>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</si>
  <si>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</si>
  <si>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</si>
  <si>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</si>
  <si>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</si>
  <si>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</si>
  <si>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</si>
  <si>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</si>
  <si>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</si>
  <si>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</si>
  <si>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</si>
  <si>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</si>
  <si>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</si>
  <si>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</si>
  <si>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</si>
  <si>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</si>
  <si>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>Prihodi od prodaje proizvoda i robe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</si>
  <si>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</si>
  <si>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</si>
  <si>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</si>
  <si>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</si>
  <si>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</si>
  <si>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</si>
  <si>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</si>
  <si>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</si>
  <si>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</si>
  <si>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</si>
  <si>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</si>
  <si>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</si>
  <si>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</si>
  <si>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</si>
  <si>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</si>
  <si>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</si>
  <si>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</si>
  <si>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</si>
  <si>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</si>
  <si>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</si>
  <si>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</si>
  <si>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</si>
  <si>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</si>
  <si>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</si>
  <si>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</si>
  <si>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</si>
  <si>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</si>
  <si>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</si>
  <si>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</si>
  <si>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</si>
  <si>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</si>
  <si>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</si>
  <si>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 xml:space="preserve"> RAČUN PRIHODA I RASHODA </t>
  </si>
  <si>
    <t xml:space="preserve"> RAČUN FINANCIRANJA</t>
  </si>
  <si>
    <t>IZVJEŠTAJ PO PROGRAMSKOJ KLASIFIKACIJI</t>
  </si>
  <si>
    <t>Tekuće pomoći od HZZ zapošljavanje</t>
  </si>
  <si>
    <t>Pomoći proračunskim korisnicima iz proračuna koji im nije nadležan</t>
  </si>
  <si>
    <t>Tekuće pomoći pror. koris. iz prorač. koji im nije nadležan</t>
  </si>
  <si>
    <t>Pomoći iz državnog proračuna temeljem prijenosa EU sredstava</t>
  </si>
  <si>
    <t>Kapitalne pomoći iz državnog proračuna/izvanproračunskog</t>
  </si>
  <si>
    <t>Prihodi od imovine</t>
  </si>
  <si>
    <t>Prihodi od financijske imovine</t>
  </si>
  <si>
    <t>Kam. na oroč. sred. i depozite</t>
  </si>
  <si>
    <t xml:space="preserve">Prih. od admin. pristojbi </t>
  </si>
  <si>
    <t>Prihodi po posebnim propisima</t>
  </si>
  <si>
    <t>Ostali nespomenuti prihodi</t>
  </si>
  <si>
    <t>Prihodi od pruženih usluga</t>
  </si>
  <si>
    <t>Donacije</t>
  </si>
  <si>
    <t>Tekuće donacije</t>
  </si>
  <si>
    <t>Kapitalne donacije</t>
  </si>
  <si>
    <t>Prihodi iz proračuna</t>
  </si>
  <si>
    <t>Prihodi iz proračuna za financ. rashoda poslovanja</t>
  </si>
  <si>
    <t>Prihodi iz proračuna za nabavu nefinanc. imovine</t>
  </si>
  <si>
    <t>Prihodi od HZZO-a na temelju ugovornih obveza</t>
  </si>
  <si>
    <t>Ostali prihodi</t>
  </si>
  <si>
    <t>Ostali rashodi za zaposlene</t>
  </si>
  <si>
    <t>Doprinosi na plaće</t>
  </si>
  <si>
    <t>Doprinosi za obvezno zdr.osiguranje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</si>
  <si>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</si>
  <si>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</si>
  <si>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</si>
  <si>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</si>
  <si>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</si>
  <si>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</si>
  <si>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</si>
  <si>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</si>
  <si>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</si>
  <si>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</si>
  <si>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</si>
  <si>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</si>
  <si>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</si>
  <si>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</si>
  <si>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</si>
  <si>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</si>
  <si>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</si>
  <si>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</si>
  <si>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</si>
  <si>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</si>
  <si>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</si>
  <si>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</si>
  <si>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</si>
  <si>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</si>
  <si>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</si>
  <si>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</si>
  <si>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</si>
  <si>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</si>
  <si>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</si>
  <si>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Ostali nespomenuti financijski rashodi</t>
  </si>
  <si>
    <t xml:space="preserve">Ostali rashodi </t>
  </si>
  <si>
    <t>Tekuće donacije u novcu</t>
  </si>
  <si>
    <t>Nematerijalna imovina</t>
  </si>
  <si>
    <t>Licence</t>
  </si>
  <si>
    <t>Rashodi za nabavu proizvedene dugotrajne imovine</t>
  </si>
  <si>
    <t>Postrojenja i oprema</t>
  </si>
  <si>
    <t>Uredska oprema i namještaj</t>
  </si>
  <si>
    <t>Komunikacijska oprema</t>
  </si>
  <si>
    <t xml:space="preserve">Oprema za održavanje i zaštitu </t>
  </si>
  <si>
    <t>Medicinska i laboratorijska oprema</t>
  </si>
  <si>
    <t>Uređaji, strojevi i oprema za ostale namjene</t>
  </si>
  <si>
    <t>Nematerijalna proizvedena imovina</t>
  </si>
  <si>
    <t>Ulaganja u računalne programe</t>
  </si>
  <si>
    <t>Rashodi za dodatna ulaganja na nefinancijskoj imovini</t>
  </si>
  <si>
    <t>Dodatna ulaganja na građevinskim objektima</t>
  </si>
  <si>
    <t>13 Decentralizacija</t>
  </si>
  <si>
    <t>4 Posebne namjene</t>
  </si>
  <si>
    <t>43 Posebne namjene</t>
  </si>
  <si>
    <t>5 Pomoći</t>
  </si>
  <si>
    <t>52 Ministarstvo</t>
  </si>
  <si>
    <t>56 HZZO</t>
  </si>
  <si>
    <t>57 Ministarstvo-prijenos EU</t>
  </si>
  <si>
    <t>7 Prihodi od prodaje nefinancijske imovine</t>
  </si>
  <si>
    <t>71 Prihodi od prodaje nefinancijske imovine</t>
  </si>
  <si>
    <t>8 Namjenski primici od zaduživanja</t>
  </si>
  <si>
    <t>81 Namjenski primici od zaduživanja</t>
  </si>
  <si>
    <t>076 Poslovi i usluge zdravstva koji nisu drugdje svrstani</t>
  </si>
  <si>
    <t>07 Zdravstvo</t>
  </si>
  <si>
    <t>Otplata glavnice primljenih kredita i zajmova od kreditnih i ostalih institucija izvan javnog sektora</t>
  </si>
  <si>
    <t>Otplata glavnice primljenih kredita od tuzemnih kreditnih institucija izvan javnog sektora</t>
  </si>
  <si>
    <t>Ostale naknade troškova zaposlenima</t>
  </si>
  <si>
    <t>Naknade troškova osobama izvan radnog odnosa</t>
  </si>
  <si>
    <t>Dodatna ulaganja na postrojenjima i opremi</t>
  </si>
  <si>
    <t>Primljeni krediti</t>
  </si>
  <si>
    <t>Ostali rashodi</t>
  </si>
  <si>
    <t>PROGRAM 1003</t>
  </si>
  <si>
    <t>1.1.</t>
  </si>
  <si>
    <t>Program - ZDRAVSTVENA ZAŠTITA - REDOVNA DJELATNOST</t>
  </si>
  <si>
    <t>Naziv aktivnosti - Redovni poslovi zdravstvene zaštite</t>
  </si>
  <si>
    <t>Opći prihodi i primici</t>
  </si>
  <si>
    <t>Vlastiti prihodi</t>
  </si>
  <si>
    <t>Posebne namjene</t>
  </si>
  <si>
    <t xml:space="preserve"> 40711 SPECIJALNA BOLNICA ZA MEDICINSKU REHABILITACIJU KRAPINSKE TOPLICE</t>
  </si>
  <si>
    <t>PROGRAM 1000</t>
  </si>
  <si>
    <t>NAZIV PROGRAMA - ZDRAVSTVENA ZAŠTITA - ZAKONSKI STANDARD</t>
  </si>
  <si>
    <t>Decentralizacija</t>
  </si>
  <si>
    <t>SVEUKUPNO</t>
  </si>
  <si>
    <t>NAZIV PROGRAMA - ZDRAVSTVENA ZAŠTITA - IZNAD STANDARDA</t>
  </si>
  <si>
    <t>PROGRAM 1001</t>
  </si>
  <si>
    <t>Rezultat poslovanja</t>
  </si>
  <si>
    <t>Vlastiti izvori</t>
  </si>
  <si>
    <t>Pomoći dane u inozemstvo i unutar općeg proračuna</t>
  </si>
  <si>
    <t>Prijenosi između pror.korisnika istog proračuna</t>
  </si>
  <si>
    <t>Kapitalni prijenosi između pror.kor.istog pror.temeljem prij.EU sredstava (FSEU.2022.MZ.022)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</si>
  <si>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</si>
  <si>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</si>
  <si>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</si>
  <si>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</si>
  <si>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OSTVARENJE/
IZVRŠENJE 
I-VI 2025. </t>
  </si>
  <si>
    <t>OSTVARENJE/
IZVRŠENJE 
I-VI 2025.</t>
  </si>
  <si>
    <t xml:space="preserve">IZVRŠENJE 
I-VI 2025. </t>
  </si>
  <si>
    <t xml:space="preserve">   Izvještaj o zaduživanju na domaćem i stranom tržištu novca i kapitala</t>
  </si>
  <si>
    <t>Redni broj</t>
  </si>
  <si>
    <t>Obveza</t>
  </si>
  <si>
    <t>Vrsta instrumenta</t>
  </si>
  <si>
    <t>Datum ugovora</t>
  </si>
  <si>
    <t>Kamatna stopa</t>
  </si>
  <si>
    <t>Rok povrata</t>
  </si>
  <si>
    <t>Iznos godišnjeg povrata</t>
  </si>
  <si>
    <t xml:space="preserve">                     Izvještaj o danim zajmovima i potraživanjima po danim zajmovima</t>
  </si>
  <si>
    <t>Datum odluke o davanju zajma</t>
  </si>
  <si>
    <t>Datum sklapanja ugovora</t>
  </si>
  <si>
    <t>Naziv korisnika zajma i namjena</t>
  </si>
  <si>
    <t>Valutna jedinica</t>
  </si>
  <si>
    <t>Iznos zajma u valuti</t>
  </si>
  <si>
    <t>Iznos zajma u kunama</t>
  </si>
  <si>
    <t>Potraživanja po danim zajmovima</t>
  </si>
  <si>
    <t>Posljednja godina dospijeća</t>
  </si>
  <si>
    <t>6 Donacije</t>
  </si>
  <si>
    <t>62 Donacije</t>
  </si>
  <si>
    <t>Aktivnost A100301</t>
  </si>
  <si>
    <t>Kapitalni projekt K100001</t>
  </si>
  <si>
    <t>Naziv projekta - Tekuće poslovanje zdravstvenih ustanova - iznad standarda</t>
  </si>
  <si>
    <t>Kapitalni projekt K100101</t>
  </si>
  <si>
    <t>Naziv projekta - Izgradnja, investicije, ulaganje i opremanje zdravstvenih ustanova</t>
  </si>
  <si>
    <t>Kapitalne pomoći pror. koris. iz prorač. koji im nije nadležan</t>
  </si>
  <si>
    <t>Prihodi od zateznih kamata</t>
  </si>
  <si>
    <t>Rashodi lijekova i potrošnog medicinskog materijala kod zdravstvenih ustanova</t>
  </si>
  <si>
    <t>Rashodi po osnovi utroška lijekova i potrošnog medicinskog materijala</t>
  </si>
  <si>
    <t>Rashodi po osnovi otpisa lijekova i potrošnog medicinskog materijala</t>
  </si>
  <si>
    <t>Rashodi po osnovi donacije lijekova i potrošnog medicinskog materijala</t>
  </si>
  <si>
    <t>Poslovni objekti</t>
  </si>
  <si>
    <t>-</t>
  </si>
  <si>
    <t>1.</t>
  </si>
  <si>
    <t>OSTVARENJE/
IZVRŠENJE 
I-VI 2026.</t>
  </si>
  <si>
    <t>IZVORNI PLAN ILI REBALANS 2026.</t>
  </si>
  <si>
    <t>TEKUĆI PLAN 2026.</t>
  </si>
  <si>
    <t xml:space="preserve">OSTVARENJE/
IZVRŠENJE 
I-VI 2026. </t>
  </si>
  <si>
    <t xml:space="preserve">IZVRŠENJE 
I-VI 2026. </t>
  </si>
  <si>
    <t xml:space="preserve"> IZVRŠENJE 
I-VI 2026. </t>
  </si>
  <si>
    <t xml:space="preserve">                                       Za razdoblje od 01.01.2026. do 30.06.2026.</t>
  </si>
  <si>
    <t xml:space="preserve"> Za razdoblje od 01.01.2026. do 30.06.2026.</t>
  </si>
  <si>
    <t>Izvor 1 OPĆI PRIHODI I PRIMICI</t>
  </si>
  <si>
    <t>Izvor 1.1. Opći prihodi i primici</t>
  </si>
  <si>
    <t>Izvor 1.4. Decentralizacija-prenamjena-potres</t>
  </si>
  <si>
    <t>Izvor 3 VLASTITI PRIHODI</t>
  </si>
  <si>
    <t>Izvor 3.1. Vlastiti prihodi</t>
  </si>
  <si>
    <t>Izvor 4 PRIHODI ZA POSEBNE NAMJENE</t>
  </si>
  <si>
    <t>Izvor 4.3. Posebne namjene</t>
  </si>
  <si>
    <t>Izvor 5 POMOĆI</t>
  </si>
  <si>
    <t>Izvor 5.0. Ostale pomoći iz državnog proračuna</t>
  </si>
  <si>
    <t xml:space="preserve">Izvor 5.0.119 Pomoći iz državnog proračuna kroz opće prihode i primitke </t>
  </si>
  <si>
    <t>Izvor 5.0.11319 Pomoći iz državnog proračuna kroz opće prihode i primitke-predfinanciranje iz 3.1.</t>
  </si>
  <si>
    <t>Izvor 5.0.3 Decentralizacija</t>
  </si>
  <si>
    <t>Izvor 5.2. Ostale pomoći</t>
  </si>
  <si>
    <t>Izvor 5.2.29 Ostale pomoći</t>
  </si>
  <si>
    <t>Izvor 5.8. Instrumenti EU nove generacije</t>
  </si>
  <si>
    <t xml:space="preserve">Izvor 5.8.1009 Mehanizam za oporavak i otpornost-bespovratna sredstva-raspodjela predujma ili unaprijed naplaćenih prihoda </t>
  </si>
  <si>
    <t xml:space="preserve">Izvor 5.8.1119 Mehanizam za oporavak i otpornost-bespovratna sredstva-raspodjela predujma ili unaprijed naplaćenih prihoda </t>
  </si>
  <si>
    <t>Izvor 6 DONACIJE</t>
  </si>
  <si>
    <t>Izvor 6.1 Donacije</t>
  </si>
  <si>
    <t>Izvor 7 PRIHODI OD PRODAJE ILI ZAMJENE NEFINANCIJSKE IMOVINE I NAKNADE S NASLOVA OSIGURANJA</t>
  </si>
  <si>
    <t>Izvor 7.1 Prihodi od prodaje ili zamjene nefinancijske imovine i naknade s naslova osiguranja</t>
  </si>
  <si>
    <t>Izvor 8 NAMJENSKI PRIMICI</t>
  </si>
  <si>
    <t>Izvor 8.1. Namjenski primici</t>
  </si>
  <si>
    <t>3.1.</t>
  </si>
  <si>
    <t>Pomoći dane u inozemstvo i unutar istog proračuna</t>
  </si>
  <si>
    <t>Izdaci za financijsku imovinu i otplatu zajmova</t>
  </si>
  <si>
    <t>4.3.</t>
  </si>
  <si>
    <t>5.0.119</t>
  </si>
  <si>
    <t xml:space="preserve">Pomoći iz državnog proračuna kroz opće prihode i primitke </t>
  </si>
  <si>
    <t>5.0.11319</t>
  </si>
  <si>
    <t>Pomoći iz državnog proračuna kroz opće prihode i primitke-predfinanciranje iz 3.1.</t>
  </si>
  <si>
    <t>5.2.29</t>
  </si>
  <si>
    <t>Ostale pomoći</t>
  </si>
  <si>
    <t>5.8.1009</t>
  </si>
  <si>
    <t xml:space="preserve">Mehanizam za oporavak i otpornost-bespovratna sredstva-raspodjela predujma ili unaprijed naplaćenih prihoda </t>
  </si>
  <si>
    <t>5.8.1119</t>
  </si>
  <si>
    <t>6.1.</t>
  </si>
  <si>
    <t>7.1.</t>
  </si>
  <si>
    <t>Prihodi od prodaje ili zamjene nefinancijske imovine i naknade s naslova osiguranja</t>
  </si>
  <si>
    <t>8.1.</t>
  </si>
  <si>
    <t>Namjenski primici</t>
  </si>
  <si>
    <t>5.0.3.</t>
  </si>
  <si>
    <t>Tekući projekt T100101</t>
  </si>
  <si>
    <t>Kapitalni projekt K100104</t>
  </si>
  <si>
    <t>Naziv projekta - Obnova zdravstvenih ustanova od potresa</t>
  </si>
  <si>
    <t>1.1.4</t>
  </si>
  <si>
    <t>Decentralizacija-prenamjena-potres</t>
  </si>
  <si>
    <t>Stanje 01.01.2026.</t>
  </si>
  <si>
    <t>Povrat 2026.</t>
  </si>
  <si>
    <t>Stanje 30.06.2026.</t>
  </si>
  <si>
    <t>Prihodi od prodaje opreme</t>
  </si>
  <si>
    <t>Prihodi od prodaje rashodovane imovine</t>
  </si>
  <si>
    <t>Upravne i administrativne pristojbe</t>
  </si>
  <si>
    <t>Ostale pristojbe i naknade</t>
  </si>
  <si>
    <t>Pomoći drugom proračunu i izvanproračunskim korisnicima</t>
  </si>
  <si>
    <t>Tekuće donacije u naravi</t>
  </si>
  <si>
    <t>Kazne, penali i naknade štete</t>
  </si>
  <si>
    <t>Ostale kazne</t>
  </si>
  <si>
    <t>14 Decentralizacija-prenamjena-potres</t>
  </si>
  <si>
    <t>50 Pomoći iz državnog proračuna</t>
  </si>
  <si>
    <t>52 Ostale pomoći</t>
  </si>
  <si>
    <t>61 Donacije</t>
  </si>
  <si>
    <t>58 Instrumenti EU nove generacije</t>
  </si>
  <si>
    <t>43 Ostali prihodi za posebne namjene</t>
  </si>
  <si>
    <t>Doprinosi za obvezno zdravstveno osiguranje</t>
  </si>
  <si>
    <t>Naknade troškova osobama izvan rad. odnosa</t>
  </si>
  <si>
    <t>Dodatna ulaganja u građevinskim objektima</t>
  </si>
  <si>
    <t>Naknade za rad predstavničkih i izvršnih tijela, povjerenstava i sl.</t>
  </si>
  <si>
    <t>Kapitalne pomoći drugom proračunu I izvanproračunskim korisnicima</t>
  </si>
  <si>
    <t>Otplata glavnice primljenih zajmova od tuzemnih trgovačkih društava izvan javnog sektora</t>
  </si>
  <si>
    <t>Plaće za prekovremeni rad</t>
  </si>
  <si>
    <t>Sportska i glazbena oprema</t>
  </si>
  <si>
    <t>Kapitalni prijenosi između proračunskih korisnika istog proračuna</t>
  </si>
  <si>
    <t>Dodatna ulaganja za ostalu nefinacijsku imovinu</t>
  </si>
  <si>
    <t>POLUGODIŠNJI IZVJEŠTAJ O IZVRŠENJU FINANCIJSKOG PLANA SPECIJALNE BOLNICE ZA MEDICINSKU REHABILITACIJU KRAPINSKE TOPLICE ZA 2026. GODINU</t>
  </si>
  <si>
    <t xml:space="preserve"> POLUGODIŠNJI IZVJEŠTAJ O IZVRŠENJU FINANCIJSKOG PLANA SPECIJALNE BOLNICE ZA MEDICINSKU REHABILITACIJU KRAPINSKE TOPLICE ZA 2026. GODINU</t>
  </si>
  <si>
    <t>POLUGODIŠNJI  IZVJEŠTAJ O IZVRŠENJU FINANCIJSKOG PLANA SPECIJALNE BOLNICE ZA MEDICINSKU REHABILITACIJU KRAPINSKE TOPLICE ZA 2026. GODINU</t>
  </si>
  <si>
    <t>Predsjednica Upravnog vijeća:</t>
  </si>
  <si>
    <t xml:space="preserve">Vlatka Mlakar, dipl.oec.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</si>
</sst>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color rgb="FF231F2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2" fillId="0" borderId="0"/>
  </cellStyleXfs>
  <cellXfs count="26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3" fillId="2" borderId="0" xfId="0" quotePrefix="1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9" fillId="2" borderId="0" xfId="0" applyFont="1" applyFill="1" applyAlignment="1">
      <alignment vertical="center" wrapText="1"/>
    </xf>
    <xf numFmtId="0" fontId="6" fillId="2" borderId="0" xfId="0" applyFont="1" applyFill="1"/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right" vertical="center"/>
    </xf>
    <xf numFmtId="0" fontId="2" fillId="0" borderId="3" xfId="0" quotePrefix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horizontal="right"/>
    </xf>
    <xf numFmtId="4" fontId="2" fillId="3" borderId="3" xfId="0" applyNumberFormat="1" applyFont="1" applyFill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left" vertical="center"/>
    </xf>
    <xf numFmtId="4" fontId="2" fillId="0" borderId="3" xfId="0" applyNumberFormat="1" applyFont="1" applyBorder="1" applyAlignment="1">
      <alignment horizontal="right" wrapText="1"/>
    </xf>
    <xf numFmtId="4" fontId="2" fillId="3" borderId="3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6" fillId="3" borderId="0" xfId="0" applyFont="1" applyFill="1"/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4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3" fontId="9" fillId="2" borderId="3" xfId="0" applyNumberFormat="1" applyFont="1" applyFill="1" applyBorder="1" applyAlignment="1">
      <alignment horizontal="right"/>
    </xf>
    <xf numFmtId="4" fontId="14" fillId="0" borderId="3" xfId="0" applyNumberFormat="1" applyFont="1" applyBorder="1" applyAlignment="1">
      <alignment horizontal="right"/>
    </xf>
    <xf numFmtId="0" fontId="13" fillId="2" borderId="3" xfId="0" quotePrefix="1" applyFont="1" applyFill="1" applyBorder="1" applyAlignment="1">
      <alignment horizontal="left" vertical="center"/>
    </xf>
    <xf numFmtId="4" fontId="16" fillId="0" borderId="3" xfId="0" applyNumberFormat="1" applyFont="1" applyBorder="1" applyAlignment="1">
      <alignment horizontal="right"/>
    </xf>
    <xf numFmtId="0" fontId="17" fillId="0" borderId="0" xfId="0" applyFont="1"/>
    <xf numFmtId="0" fontId="4" fillId="2" borderId="3" xfId="0" quotePrefix="1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13" fillId="2" borderId="3" xfId="0" quotePrefix="1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3" fillId="2" borderId="3" xfId="0" quotePrefix="1" applyFont="1" applyFill="1" applyBorder="1" applyAlignment="1">
      <alignment horizontal="left" vertical="center"/>
    </xf>
    <xf numFmtId="0" fontId="12" fillId="2" borderId="3" xfId="0" quotePrefix="1" applyFont="1" applyFill="1" applyBorder="1" applyAlignment="1">
      <alignment horizontal="left" vertical="center"/>
    </xf>
    <xf numFmtId="0" fontId="10" fillId="0" borderId="0" xfId="0" applyFont="1"/>
    <xf numFmtId="0" fontId="4" fillId="2" borderId="3" xfId="0" quotePrefix="1" applyFont="1" applyFill="1" applyBorder="1" applyAlignment="1">
      <alignment horizontal="left" vertical="center" wrapText="1"/>
    </xf>
    <xf numFmtId="0" fontId="4" fillId="2" borderId="0" xfId="0" quotePrefix="1" applyFont="1" applyFill="1" applyAlignment="1">
      <alignment horizontal="left" vertical="center"/>
    </xf>
    <xf numFmtId="0" fontId="13" fillId="2" borderId="0" xfId="0" quotePrefix="1" applyFont="1" applyFill="1" applyAlignment="1">
      <alignment horizontal="left" vertical="center"/>
    </xf>
    <xf numFmtId="0" fontId="13" fillId="2" borderId="0" xfId="0" quotePrefix="1" applyFont="1" applyFill="1" applyAlignment="1">
      <alignment horizontal="left" vertical="center" wrapText="1"/>
    </xf>
    <xf numFmtId="0" fontId="17" fillId="0" borderId="0" xfId="0" applyFont="1" applyAlignment="1">
      <alignment horizontal="left"/>
    </xf>
    <xf numFmtId="3" fontId="2" fillId="3" borderId="3" xfId="0" applyNumberFormat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3" xfId="2" applyFont="1" applyBorder="1" applyAlignment="1">
      <alignment horizontal="left" vertical="center" wrapText="1"/>
    </xf>
    <xf numFmtId="0" fontId="13" fillId="0" borderId="3" xfId="2" applyFont="1" applyBorder="1" applyAlignment="1">
      <alignment horizontal="left" vertical="center" wrapText="1"/>
    </xf>
    <xf numFmtId="0" fontId="14" fillId="0" borderId="3" xfId="0" applyFont="1" applyBorder="1"/>
    <xf numFmtId="0" fontId="14" fillId="0" borderId="3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9" fillId="0" borderId="3" xfId="2" applyFont="1" applyBorder="1" applyAlignment="1">
      <alignment horizontal="left" vertical="center" wrapText="1"/>
    </xf>
    <xf numFmtId="3" fontId="14" fillId="0" borderId="3" xfId="0" applyNumberFormat="1" applyFont="1" applyBorder="1"/>
    <xf numFmtId="0" fontId="16" fillId="0" borderId="3" xfId="0" applyFont="1" applyBorder="1"/>
    <xf numFmtId="0" fontId="15" fillId="0" borderId="3" xfId="2" applyFont="1" applyBorder="1" applyAlignment="1">
      <alignment horizontal="left" vertical="center" wrapText="1"/>
    </xf>
    <xf numFmtId="0" fontId="16" fillId="0" borderId="6" xfId="0" applyFont="1" applyBorder="1"/>
    <xf numFmtId="0" fontId="16" fillId="0" borderId="6" xfId="0" applyFont="1" applyBorder="1" applyAlignment="1">
      <alignment horizontal="left"/>
    </xf>
    <xf numFmtId="3" fontId="9" fillId="0" borderId="0" xfId="0" applyNumberFormat="1" applyFont="1" applyAlignment="1">
      <alignment vertical="center" wrapText="1"/>
    </xf>
    <xf numFmtId="0" fontId="13" fillId="2" borderId="3" xfId="0" quotePrefix="1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left" vertical="center" indent="1"/>
    </xf>
    <xf numFmtId="0" fontId="13" fillId="2" borderId="3" xfId="0" applyFont="1" applyFill="1" applyBorder="1" applyAlignment="1">
      <alignment horizontal="left" vertical="center" wrapText="1" indent="1"/>
    </xf>
    <xf numFmtId="3" fontId="9" fillId="2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/>
    <xf numFmtId="3" fontId="6" fillId="0" borderId="0" xfId="0" applyNumberFormat="1" applyFont="1"/>
    <xf numFmtId="4" fontId="7" fillId="0" borderId="3" xfId="0" applyNumberFormat="1" applyFont="1" applyBorder="1"/>
    <xf numFmtId="4" fontId="14" fillId="0" borderId="3" xfId="0" applyNumberFormat="1" applyFont="1" applyBorder="1"/>
    <xf numFmtId="4" fontId="14" fillId="0" borderId="0" xfId="0" applyNumberFormat="1" applyFont="1"/>
    <xf numFmtId="4" fontId="9" fillId="0" borderId="0" xfId="0" applyNumberFormat="1" applyFont="1" applyAlignment="1">
      <alignment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right"/>
    </xf>
    <xf numFmtId="0" fontId="18" fillId="4" borderId="3" xfId="0" applyFont="1" applyFill="1" applyBorder="1"/>
    <xf numFmtId="0" fontId="18" fillId="4" borderId="6" xfId="0" applyFont="1" applyFill="1" applyBorder="1" applyAlignment="1">
      <alignment horizontal="center"/>
    </xf>
    <xf numFmtId="0" fontId="0" fillId="0" borderId="3" xfId="0" applyBorder="1"/>
    <xf numFmtId="0" fontId="18" fillId="2" borderId="3" xfId="0" applyFont="1" applyFill="1" applyBorder="1" applyAlignment="1">
      <alignment wrapText="1"/>
    </xf>
    <xf numFmtId="0" fontId="18" fillId="4" borderId="6" xfId="0" applyFont="1" applyFill="1" applyBorder="1" applyAlignment="1">
      <alignment horizontal="center" wrapText="1"/>
    </xf>
    <xf numFmtId="0" fontId="18" fillId="4" borderId="3" xfId="0" applyFont="1" applyFill="1" applyBorder="1" applyAlignment="1">
      <alignment horizontal="center" wrapText="1"/>
    </xf>
    <xf numFmtId="4" fontId="14" fillId="3" borderId="3" xfId="0" applyNumberFormat="1" applyFont="1" applyFill="1" applyBorder="1"/>
    <xf numFmtId="0" fontId="13" fillId="0" borderId="10" xfId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3" fillId="0" borderId="10" xfId="2" applyFont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right"/>
    </xf>
    <xf numFmtId="4" fontId="6" fillId="0" borderId="0" xfId="0" applyNumberFormat="1" applyFont="1"/>
    <xf numFmtId="3" fontId="3" fillId="0" borderId="3" xfId="0" applyNumberFormat="1" applyFont="1" applyBorder="1" applyAlignment="1">
      <alignment vertical="center" wrapText="1"/>
    </xf>
    <xf numFmtId="3" fontId="2" fillId="3" borderId="3" xfId="0" quotePrefix="1" applyNumberFormat="1" applyFont="1" applyFill="1" applyBorder="1" applyAlignment="1">
      <alignment horizontal="right" wrapText="1"/>
    </xf>
    <xf numFmtId="4" fontId="15" fillId="2" borderId="3" xfId="0" applyNumberFormat="1" applyFont="1" applyFill="1" applyBorder="1" applyAlignment="1">
      <alignment horizontal="right"/>
    </xf>
    <xf numFmtId="4" fontId="16" fillId="0" borderId="3" xfId="0" applyNumberFormat="1" applyFont="1" applyBorder="1"/>
    <xf numFmtId="4" fontId="15" fillId="2" borderId="0" xfId="0" applyNumberFormat="1" applyFont="1" applyFill="1" applyAlignment="1">
      <alignment horizontal="right"/>
    </xf>
    <xf numFmtId="4" fontId="16" fillId="0" borderId="0" xfId="0" applyNumberFormat="1" applyFont="1"/>
    <xf numFmtId="4" fontId="16" fillId="0" borderId="6" xfId="0" applyNumberFormat="1" applyFont="1" applyBorder="1"/>
    <xf numFmtId="4" fontId="2" fillId="5" borderId="3" xfId="0" applyNumberFormat="1" applyFont="1" applyFill="1" applyBorder="1" applyAlignment="1">
      <alignment horizontal="right" vertical="center" wrapText="1"/>
    </xf>
    <xf numFmtId="0" fontId="2" fillId="2" borderId="4" xfId="8" applyFont="1" applyFill="1" applyBorder="1" applyAlignment="1">
      <alignment horizontal="left" vertical="center" wrapText="1"/>
    </xf>
    <xf numFmtId="4" fontId="2" fillId="2" borderId="3" xfId="8" applyNumberFormat="1" applyFont="1" applyFill="1" applyBorder="1" applyAlignment="1">
      <alignment horizontal="right"/>
    </xf>
    <xf numFmtId="49" fontId="15" fillId="3" borderId="1" xfId="8" applyNumberFormat="1" applyFont="1" applyFill="1" applyBorder="1" applyAlignment="1">
      <alignment horizontal="left" vertical="center" wrapText="1"/>
    </xf>
    <xf numFmtId="0" fontId="15" fillId="3" borderId="2" xfId="8" applyFont="1" applyFill="1" applyBorder="1" applyAlignment="1">
      <alignment horizontal="left" vertical="center" wrapText="1"/>
    </xf>
    <xf numFmtId="0" fontId="15" fillId="3" borderId="4" xfId="8" applyFont="1" applyFill="1" applyBorder="1" applyAlignment="1">
      <alignment horizontal="left" vertical="center" wrapText="1"/>
    </xf>
    <xf numFmtId="0" fontId="13" fillId="3" borderId="3" xfId="8" quotePrefix="1" applyFont="1" applyFill="1" applyBorder="1" applyAlignment="1">
      <alignment horizontal="left" vertical="center"/>
    </xf>
    <xf numFmtId="4" fontId="15" fillId="3" borderId="1" xfId="8" applyNumberFormat="1" applyFont="1" applyFill="1" applyBorder="1" applyAlignment="1">
      <alignment horizontal="right"/>
    </xf>
    <xf numFmtId="0" fontId="9" fillId="2" borderId="1" xfId="8" applyFont="1" applyFill="1" applyBorder="1" applyAlignment="1">
      <alignment horizontal="left" vertical="center" wrapText="1" indent="1"/>
    </xf>
    <xf numFmtId="0" fontId="9" fillId="2" borderId="2" xfId="8" applyFont="1" applyFill="1" applyBorder="1" applyAlignment="1">
      <alignment horizontal="left" vertical="center" wrapText="1" indent="1"/>
    </xf>
    <xf numFmtId="0" fontId="9" fillId="2" borderId="4" xfId="8" applyFont="1" applyFill="1" applyBorder="1" applyAlignment="1">
      <alignment horizontal="left" vertical="center" wrapText="1" indent="1"/>
    </xf>
    <xf numFmtId="0" fontId="9" fillId="2" borderId="4" xfId="8" applyFont="1" applyFill="1" applyBorder="1" applyAlignment="1">
      <alignment horizontal="left" vertical="center" wrapText="1"/>
    </xf>
    <xf numFmtId="4" fontId="9" fillId="0" borderId="3" xfId="8" applyNumberFormat="1" applyFont="1" applyBorder="1" applyAlignment="1">
      <alignment horizontal="right"/>
    </xf>
    <xf numFmtId="0" fontId="4" fillId="2" borderId="3" xfId="8" quotePrefix="1" applyFont="1" applyFill="1" applyBorder="1" applyAlignment="1">
      <alignment horizontal="left" vertical="center"/>
    </xf>
    <xf numFmtId="0" fontId="4" fillId="2" borderId="4" xfId="8" quotePrefix="1" applyFont="1" applyFill="1" applyBorder="1" applyAlignment="1">
      <alignment horizontal="left" vertical="center" wrapText="1"/>
    </xf>
    <xf numFmtId="4" fontId="2" fillId="0" borderId="3" xfId="8" applyNumberFormat="1" applyFont="1" applyBorder="1"/>
    <xf numFmtId="0" fontId="4" fillId="2" borderId="3" xfId="8" applyFont="1" applyFill="1" applyBorder="1" applyAlignment="1">
      <alignment vertical="center" wrapText="1"/>
    </xf>
    <xf numFmtId="0" fontId="4" fillId="2" borderId="3" xfId="8" applyFont="1" applyFill="1" applyBorder="1" applyAlignment="1">
      <alignment horizontal="left" vertical="center" wrapText="1"/>
    </xf>
    <xf numFmtId="0" fontId="2" fillId="2" borderId="1" xfId="8" applyFont="1" applyFill="1" applyBorder="1" applyAlignment="1">
      <alignment horizontal="left" vertical="center" wrapText="1" indent="1"/>
    </xf>
    <xf numFmtId="0" fontId="2" fillId="2" borderId="2" xfId="8" applyFont="1" applyFill="1" applyBorder="1" applyAlignment="1">
      <alignment horizontal="left" vertical="center" wrapText="1" indent="1"/>
    </xf>
    <xf numFmtId="0" fontId="2" fillId="2" borderId="4" xfId="8" applyFont="1" applyFill="1" applyBorder="1" applyAlignment="1">
      <alignment horizontal="left" vertical="center" wrapText="1" indent="1"/>
    </xf>
    <xf numFmtId="0" fontId="3" fillId="2" borderId="3" xfId="8" applyFont="1" applyFill="1" applyBorder="1" applyAlignment="1">
      <alignment horizontal="left" vertical="center" wrapText="1"/>
    </xf>
    <xf numFmtId="4" fontId="2" fillId="0" borderId="3" xfId="8" applyNumberFormat="1" applyFont="1" applyBorder="1" applyAlignment="1">
      <alignment horizontal="right"/>
    </xf>
    <xf numFmtId="4" fontId="15" fillId="3" borderId="3" xfId="8" applyNumberFormat="1" applyFont="1" applyFill="1" applyBorder="1" applyAlignment="1">
      <alignment horizontal="right"/>
    </xf>
    <xf numFmtId="4" fontId="2" fillId="2" borderId="3" xfId="8" applyNumberFormat="1" applyFont="1" applyFill="1" applyBorder="1"/>
    <xf numFmtId="4" fontId="14" fillId="0" borderId="3" xfId="8" applyNumberFormat="1" applyFont="1" applyBorder="1"/>
    <xf numFmtId="4" fontId="7" fillId="0" borderId="3" xfId="8" applyNumberFormat="1" applyFont="1" applyBorder="1"/>
    <xf numFmtId="0" fontId="13" fillId="3" borderId="3" xfId="8" quotePrefix="1" applyFont="1" applyFill="1" applyBorder="1" applyAlignment="1">
      <alignment horizontal="left" vertical="center" wrapText="1"/>
    </xf>
    <xf numFmtId="4" fontId="2" fillId="0" borderId="3" xfId="8" applyNumberFormat="1" applyFont="1" applyBorder="1" applyAlignment="1">
      <alignment wrapText="1"/>
    </xf>
    <xf numFmtId="4" fontId="14" fillId="0" borderId="3" xfId="8" applyNumberFormat="1" applyFont="1" applyBorder="1" applyAlignment="1">
      <alignment horizontal="right"/>
    </xf>
    <xf numFmtId="0" fontId="9" fillId="2" borderId="3" xfId="8" applyFont="1" applyFill="1" applyBorder="1" applyAlignment="1">
      <alignment horizontal="left" vertical="center" wrapText="1"/>
    </xf>
    <xf numFmtId="0" fontId="2" fillId="2" borderId="3" xfId="8" applyFont="1" applyFill="1" applyBorder="1" applyAlignment="1">
      <alignment horizontal="left" vertical="center" wrapText="1"/>
    </xf>
    <xf numFmtId="4" fontId="9" fillId="0" borderId="3" xfId="8" applyNumberFormat="1" applyFont="1" applyBorder="1" applyAlignment="1">
      <alignment vertical="center"/>
    </xf>
    <xf numFmtId="4" fontId="9" fillId="2" borderId="3" xfId="8" applyNumberFormat="1" applyFont="1" applyFill="1" applyBorder="1" applyAlignment="1">
      <alignment vertical="center"/>
    </xf>
    <xf numFmtId="4" fontId="2" fillId="2" borderId="3" xfId="8" applyNumberFormat="1" applyFont="1" applyFill="1" applyBorder="1" applyAlignment="1">
      <alignment vertical="center"/>
    </xf>
    <xf numFmtId="3" fontId="2" fillId="5" borderId="3" xfId="0" applyNumberFormat="1" applyFont="1" applyFill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6" borderId="3" xfId="0" applyNumberFormat="1" applyFont="1" applyFill="1" applyBorder="1" applyAlignment="1">
      <alignment horizontal="right" vertical="center" wrapText="1"/>
    </xf>
    <xf numFmtId="4" fontId="2" fillId="6" borderId="3" xfId="0" applyNumberFormat="1" applyFont="1" applyFill="1" applyBorder="1" applyAlignment="1">
      <alignment horizontal="right" vertical="center" wrapText="1"/>
    </xf>
    <xf numFmtId="4" fontId="2" fillId="7" borderId="3" xfId="8" applyNumberFormat="1" applyFont="1" applyFill="1" applyBorder="1" applyAlignment="1">
      <alignment horizontal="right" vertical="center" wrapText="1"/>
    </xf>
    <xf numFmtId="0" fontId="2" fillId="7" borderId="3" xfId="8" applyFont="1" applyFill="1" applyBorder="1" applyAlignment="1">
      <alignment horizontal="right" vertical="center" wrapText="1"/>
    </xf>
    <xf numFmtId="3" fontId="23" fillId="2" borderId="3" xfId="0" applyNumberFormat="1" applyFont="1" applyFill="1" applyBorder="1" applyAlignment="1">
      <alignment horizontal="right"/>
    </xf>
    <xf numFmtId="3" fontId="24" fillId="0" borderId="3" xfId="0" applyNumberFormat="1" applyFont="1" applyBorder="1"/>
    <xf numFmtId="4" fontId="24" fillId="0" borderId="3" xfId="0" applyNumberFormat="1" applyFont="1" applyBorder="1"/>
    <xf numFmtId="0" fontId="9" fillId="2" borderId="1" xfId="0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left" vertical="center" wrapText="1" indent="1"/>
    </xf>
    <xf numFmtId="0" fontId="9" fillId="2" borderId="4" xfId="0" applyFont="1" applyFill="1" applyBorder="1" applyAlignment="1">
      <alignment horizontal="left" vertical="center" wrapText="1" indent="1"/>
    </xf>
    <xf numFmtId="0" fontId="9" fillId="2" borderId="4" xfId="0" applyFont="1" applyFill="1" applyBorder="1" applyAlignment="1">
      <alignment horizontal="left" vertical="center" wrapText="1"/>
    </xf>
    <xf numFmtId="0" fontId="4" fillId="2" borderId="4" xfId="0" quotePrefix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3" xfId="5" applyFont="1" applyBorder="1"/>
    <xf numFmtId="0" fontId="4" fillId="2" borderId="5" xfId="8" applyFont="1" applyFill="1" applyBorder="1" applyAlignment="1">
      <alignment horizontal="left" vertical="center" wrapText="1"/>
    </xf>
    <xf numFmtId="4" fontId="14" fillId="0" borderId="5" xfId="8" applyNumberFormat="1" applyFont="1" applyBorder="1"/>
    <xf numFmtId="4" fontId="14" fillId="0" borderId="2" xfId="0" applyNumberFormat="1" applyFont="1" applyBorder="1"/>
    <xf numFmtId="4" fontId="24" fillId="0" borderId="4" xfId="0" applyNumberFormat="1" applyFont="1" applyBorder="1"/>
    <xf numFmtId="4" fontId="14" fillId="0" borderId="1" xfId="8" applyNumberFormat="1" applyFont="1" applyBorder="1" applyAlignment="1">
      <alignment horizontal="right"/>
    </xf>
    <xf numFmtId="4" fontId="6" fillId="0" borderId="1" xfId="0" applyNumberFormat="1" applyFont="1" applyBorder="1"/>
    <xf numFmtId="4" fontId="6" fillId="0" borderId="3" xfId="0" applyNumberFormat="1" applyFont="1" applyBorder="1"/>
    <xf numFmtId="0" fontId="4" fillId="0" borderId="4" xfId="5" applyFont="1" applyBorder="1"/>
    <xf numFmtId="4" fontId="7" fillId="2" borderId="3" xfId="0" applyNumberFormat="1" applyFont="1" applyFill="1" applyBorder="1"/>
    <xf numFmtId="3" fontId="3" fillId="2" borderId="3" xfId="0" applyNumberFormat="1" applyFont="1" applyFill="1" applyBorder="1" applyAlignment="1">
      <alignment vertical="center" wrapText="1"/>
    </xf>
    <xf numFmtId="4" fontId="14" fillId="2" borderId="3" xfId="0" applyNumberFormat="1" applyFont="1" applyFill="1" applyBorder="1"/>
    <xf numFmtId="4" fontId="24" fillId="0" borderId="3" xfId="0" applyNumberFormat="1" applyFont="1" applyBorder="1" applyAlignment="1">
      <alignment horizontal="right"/>
    </xf>
    <xf numFmtId="4" fontId="16" fillId="3" borderId="3" xfId="0" applyNumberFormat="1" applyFont="1" applyFill="1" applyBorder="1"/>
    <xf numFmtId="4" fontId="16" fillId="3" borderId="3" xfId="0" applyNumberFormat="1" applyFont="1" applyFill="1" applyBorder="1" applyAlignment="1">
      <alignment horizontal="right"/>
    </xf>
    <xf numFmtId="4" fontId="14" fillId="3" borderId="3" xfId="0" applyNumberFormat="1" applyFont="1" applyFill="1" applyBorder="1" applyAlignment="1">
      <alignment horizontal="right"/>
    </xf>
    <xf numFmtId="0" fontId="2" fillId="0" borderId="3" xfId="2" applyFont="1" applyBorder="1" applyAlignment="1">
      <alignment horizontal="left" vertical="center" wrapText="1"/>
    </xf>
    <xf numFmtId="3" fontId="3" fillId="2" borderId="1" xfId="6" quotePrefix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8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/>
    <xf numFmtId="0" fontId="18" fillId="4" borderId="7" xfId="0" applyFont="1" applyFill="1" applyBorder="1" applyAlignment="1">
      <alignment horizontal="center" wrapText="1"/>
    </xf>
    <xf numFmtId="0" fontId="18" fillId="4" borderId="8" xfId="0" applyFont="1" applyFill="1" applyBorder="1" applyAlignment="1">
      <alignment wrapText="1"/>
    </xf>
    <xf numFmtId="0" fontId="18" fillId="4" borderId="9" xfId="0" applyFont="1" applyFill="1" applyBorder="1" applyAlignment="1">
      <alignment wrapText="1"/>
    </xf>
    <xf numFmtId="0" fontId="18" fillId="4" borderId="8" xfId="0" applyFont="1" applyFill="1" applyBorder="1" applyAlignment="1">
      <alignment horizontal="center" wrapText="1"/>
    </xf>
    <xf numFmtId="0" fontId="18" fillId="4" borderId="9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1" xfId="0" quotePrefix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3" borderId="1" xfId="0" quotePrefix="1" applyFont="1" applyFill="1" applyBorder="1" applyAlignment="1">
      <alignment horizontal="left" wrapText="1"/>
    </xf>
    <xf numFmtId="0" fontId="2" fillId="3" borderId="2" xfId="0" quotePrefix="1" applyFont="1" applyFill="1" applyBorder="1" applyAlignment="1">
      <alignment horizontal="left" wrapText="1"/>
    </xf>
    <xf numFmtId="0" fontId="2" fillId="3" borderId="4" xfId="0" quotePrefix="1" applyFont="1" applyFill="1" applyBorder="1" applyAlignment="1">
      <alignment horizontal="left" wrapText="1"/>
    </xf>
    <xf numFmtId="0" fontId="2" fillId="0" borderId="1" xfId="0" quotePrefix="1" applyFont="1" applyBorder="1" applyAlignment="1">
      <alignment horizontal="center" wrapText="1"/>
    </xf>
    <xf numFmtId="0" fontId="2" fillId="0" borderId="2" xfId="0" quotePrefix="1" applyFont="1" applyBorder="1" applyAlignment="1">
      <alignment horizontal="center" wrapText="1"/>
    </xf>
    <xf numFmtId="0" fontId="2" fillId="0" borderId="4" xfId="0" quotePrefix="1" applyFont="1" applyBorder="1" applyAlignment="1">
      <alignment horizontal="center" wrapText="1"/>
    </xf>
    <xf numFmtId="0" fontId="2" fillId="0" borderId="3" xfId="0" quotePrefix="1" applyFont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2" borderId="1" xfId="8" applyFont="1" applyFill="1" applyBorder="1" applyAlignment="1">
      <alignment horizontal="left" vertical="center" wrapText="1" indent="1"/>
    </xf>
    <xf numFmtId="0" fontId="9" fillId="2" borderId="2" xfId="8" applyFont="1" applyFill="1" applyBorder="1" applyAlignment="1">
      <alignment horizontal="left" vertical="center" wrapText="1" indent="1"/>
    </xf>
    <xf numFmtId="0" fontId="9" fillId="2" borderId="4" xfId="8" applyFont="1" applyFill="1" applyBorder="1" applyAlignment="1">
      <alignment horizontal="left" vertical="center" wrapText="1" indent="1"/>
    </xf>
    <xf numFmtId="49" fontId="15" fillId="3" borderId="1" xfId="8" applyNumberFormat="1" applyFont="1" applyFill="1" applyBorder="1" applyAlignment="1">
      <alignment horizontal="left" vertical="center" wrapText="1"/>
    </xf>
    <xf numFmtId="49" fontId="15" fillId="3" borderId="2" xfId="8" applyNumberFormat="1" applyFont="1" applyFill="1" applyBorder="1" applyAlignment="1">
      <alignment horizontal="left" vertical="center" wrapText="1"/>
    </xf>
    <xf numFmtId="49" fontId="15" fillId="3" borderId="4" xfId="8" applyNumberFormat="1" applyFont="1" applyFill="1" applyBorder="1" applyAlignment="1">
      <alignment horizontal="left" vertical="center" wrapText="1"/>
    </xf>
    <xf numFmtId="0" fontId="2" fillId="2" borderId="1" xfId="8" applyFont="1" applyFill="1" applyBorder="1" applyAlignment="1">
      <alignment horizontal="left" vertical="center" wrapText="1"/>
    </xf>
    <xf numFmtId="0" fontId="2" fillId="2" borderId="2" xfId="8" applyFont="1" applyFill="1" applyBorder="1" applyAlignment="1">
      <alignment horizontal="left" vertical="center" wrapText="1"/>
    </xf>
    <xf numFmtId="0" fontId="2" fillId="2" borderId="4" xfId="8" applyFont="1" applyFill="1" applyBorder="1" applyAlignment="1">
      <alignment horizontal="left" vertical="center" wrapText="1"/>
    </xf>
    <xf numFmtId="49" fontId="15" fillId="3" borderId="1" xfId="8" applyNumberFormat="1" applyFont="1" applyFill="1" applyBorder="1" applyAlignment="1">
      <alignment horizontal="left" vertical="center" wrapText="1" indent="1"/>
    </xf>
    <xf numFmtId="49" fontId="15" fillId="3" borderId="2" xfId="8" applyNumberFormat="1" applyFont="1" applyFill="1" applyBorder="1" applyAlignment="1">
      <alignment horizontal="left" vertical="center" wrapText="1" indent="1"/>
    </xf>
    <xf numFmtId="49" fontId="15" fillId="3" borderId="4" xfId="8" applyNumberFormat="1" applyFont="1" applyFill="1" applyBorder="1" applyAlignment="1">
      <alignment horizontal="left" vertical="center" wrapText="1" indent="1"/>
    </xf>
    <xf numFmtId="0" fontId="3" fillId="2" borderId="1" xfId="8" applyFont="1" applyFill="1" applyBorder="1" applyAlignment="1">
      <alignment horizontal="left" vertical="center" wrapText="1"/>
    </xf>
    <xf numFmtId="0" fontId="3" fillId="2" borderId="2" xfId="8" applyFont="1" applyFill="1" applyBorder="1" applyAlignment="1">
      <alignment horizontal="left" vertical="center" wrapText="1"/>
    </xf>
    <xf numFmtId="0" fontId="3" fillId="2" borderId="4" xfId="8" applyFont="1" applyFill="1" applyBorder="1" applyAlignment="1">
      <alignment horizontal="left" vertical="center" wrapText="1"/>
    </xf>
    <xf numFmtId="0" fontId="15" fillId="3" borderId="1" xfId="8" quotePrefix="1" applyFont="1" applyFill="1" applyBorder="1" applyAlignment="1">
      <alignment horizontal="left" vertical="center" wrapText="1"/>
    </xf>
    <xf numFmtId="0" fontId="15" fillId="3" borderId="2" xfId="8" applyFont="1" applyFill="1" applyBorder="1" applyAlignment="1">
      <alignment horizontal="left" vertical="center" wrapText="1"/>
    </xf>
    <xf numFmtId="0" fontId="15" fillId="3" borderId="4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left" vertical="center" wrapText="1"/>
    </xf>
    <xf numFmtId="0" fontId="2" fillId="3" borderId="2" xfId="8" applyFont="1" applyFill="1" applyBorder="1" applyAlignment="1">
      <alignment horizontal="left" vertical="center" wrapText="1"/>
    </xf>
    <xf numFmtId="0" fontId="2" fillId="3" borderId="4" xfId="8" applyFont="1" applyFill="1" applyBorder="1" applyAlignment="1">
      <alignment horizontal="left" vertical="center" wrapText="1"/>
    </xf>
    <xf numFmtId="0" fontId="2" fillId="6" borderId="1" xfId="8" applyFont="1" applyFill="1" applyBorder="1" applyAlignment="1">
      <alignment horizontal="left" vertical="center" wrapText="1"/>
    </xf>
    <xf numFmtId="0" fontId="2" fillId="6" borderId="2" xfId="8" applyFont="1" applyFill="1" applyBorder="1" applyAlignment="1">
      <alignment horizontal="left" vertical="center" wrapText="1"/>
    </xf>
    <xf numFmtId="0" fontId="2" fillId="6" borderId="4" xfId="8" applyFont="1" applyFill="1" applyBorder="1" applyAlignment="1">
      <alignment horizontal="left" vertical="center" wrapText="1"/>
    </xf>
    <xf numFmtId="0" fontId="2" fillId="5" borderId="1" xfId="8" applyFont="1" applyFill="1" applyBorder="1" applyAlignment="1">
      <alignment horizontal="left" vertical="center" wrapText="1"/>
    </xf>
    <xf numFmtId="0" fontId="2" fillId="5" borderId="2" xfId="8" applyFont="1" applyFill="1" applyBorder="1" applyAlignment="1">
      <alignment horizontal="left" vertical="center" wrapText="1"/>
    </xf>
    <xf numFmtId="0" fontId="2" fillId="5" borderId="4" xfId="8" applyFont="1" applyFill="1" applyBorder="1" applyAlignment="1">
      <alignment horizontal="left" vertical="center" wrapText="1"/>
    </xf>
    <xf numFmtId="0" fontId="2" fillId="7" borderId="1" xfId="8" applyFont="1" applyFill="1" applyBorder="1" applyAlignment="1">
      <alignment horizontal="left" vertical="center" wrapText="1"/>
    </xf>
    <xf numFmtId="0" fontId="2" fillId="7" borderId="2" xfId="8" applyFont="1" applyFill="1" applyBorder="1" applyAlignment="1">
      <alignment horizontal="left" vertical="center" wrapText="1"/>
    </xf>
    <xf numFmtId="0" fontId="2" fillId="7" borderId="4" xfId="8" applyFont="1" applyFill="1" applyBorder="1" applyAlignment="1">
      <alignment horizontal="left" vertical="center" wrapText="1"/>
    </xf>
    <xf numFmtId="0" fontId="9" fillId="2" borderId="3" xfId="8" applyFont="1" applyFill="1" applyBorder="1" applyAlignment="1">
      <alignment horizontal="left" vertical="center" wrapText="1" indent="1"/>
    </xf>
    <xf numFmtId="0" fontId="2" fillId="2" borderId="3" xfId="8" applyFont="1" applyFill="1" applyBorder="1" applyAlignment="1">
      <alignment horizontal="left" vertical="center" wrapText="1"/>
    </xf>
    <xf numFmtId="0" fontId="3" fillId="0" borderId="1" xfId="8" applyFont="1" applyBorder="1" applyAlignment="1">
      <alignment horizontal="left" vertical="center" wrapText="1"/>
    </xf>
    <xf numFmtId="0" fontId="3" fillId="0" borderId="2" xfId="8" applyFont="1" applyBorder="1" applyAlignment="1">
      <alignment horizontal="left" vertical="center" wrapText="1"/>
    </xf>
    <xf numFmtId="0" fontId="3" fillId="0" borderId="4" xfId="8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4" fontId="18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/>
    </xf>
    <xf numFmtId="0" fontId="18" fillId="4" borderId="8" xfId="0" applyFont="1" applyFill="1" applyBorder="1"/>
    <xf numFmtId="0" fontId="18" fillId="4" borderId="9" xfId="0" applyFont="1" applyFill="1" applyBorder="1"/>
  </cellXfs>
  <cellStyles count="9">
    <cellStyle name="Normal 2 3" xfId="4" xr:uid="{91D8D646-4413-4D70-9A82-974032C1F82E}"/>
    <cellStyle name="Normalno" xfId="0" builtinId="0"/>
    <cellStyle name="Normalno 2" xfId="3" xr:uid="{7B88D625-3881-44EB-B89D-232671A1DB73}"/>
    <cellStyle name="Normalno 2 2" xfId="5" xr:uid="{4572D86F-6605-4C6C-9472-024FE8A3F944}"/>
    <cellStyle name="Normalno 2 2 2" xfId="7" xr:uid="{7D90DB1C-141B-4747-9F74-18318DFCAE9C}"/>
    <cellStyle name="Normalno 3" xfId="8" xr:uid="{C6519FDE-D7A5-4A2C-912E-587E5C3C40EB}"/>
    <cellStyle name="Normalno 3 2" xfId="6" xr:uid="{0BFC75DE-9886-492F-B011-318FB38F2DF8}"/>
    <cellStyle name="Obično_List4" xfId="1" xr:uid="{43489481-49FA-494F-B663-C6D4C6B0C08B}"/>
    <cellStyle name="Obično_List5" xfId="2" xr:uid="{4DD3F130-1390-4C71-8A21-62DE262A7948}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8"/>
  <sheetViews>
    <sheetView workbookViewId="0">
      <selection activeCell="B8" sqref="B8:F8"/>
    </sheetView>
  </sheetViews>
  <sheetFormatPr defaultRowHeight="15.75" x14ac:dyDescent="0.25"/>
  <cols>
    <col min="1" max="5" width="9.140625" style="8"/>
    <col min="6" max="10" width="25.28515625" style="8" customWidth="1"/>
    <col min="11" max="12" width="15.7109375" style="8" customWidth="1"/>
    <col min="13" max="16384" width="9.140625" style="8"/>
  </cols>
  <sheetData>
    <row r="1" spans="2:12" ht="42" customHeight="1" x14ac:dyDescent="0.25">
      <c r="B1" s="6"/>
      <c r="C1" s="6"/>
      <c r="D1" s="6"/>
      <c r="E1" s="6"/>
      <c r="F1" s="194" t="s">
        <v>290</v>
      </c>
      <c r="G1" s="194"/>
      <c r="H1" s="194"/>
      <c r="I1" s="194"/>
      <c r="J1" s="194"/>
      <c r="K1" s="6"/>
      <c r="L1" s="6"/>
    </row>
    <row r="2" spans="2:12" ht="17.25" customHeight="1" x14ac:dyDescent="0.25">
      <c r="B2" s="6"/>
      <c r="C2" s="6"/>
      <c r="D2" s="6"/>
      <c r="E2" s="6"/>
      <c r="F2" s="1"/>
      <c r="G2" s="1"/>
      <c r="H2" s="1"/>
      <c r="I2" s="1"/>
      <c r="J2" s="6"/>
      <c r="K2" s="6"/>
      <c r="L2" s="6"/>
    </row>
    <row r="3" spans="2:12" ht="15.75" customHeight="1" x14ac:dyDescent="0.25">
      <c r="B3" s="194" t="s">
        <v>13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2:12" ht="6.75" customHeight="1" x14ac:dyDescent="0.25">
      <c r="B4" s="198"/>
      <c r="C4" s="198"/>
      <c r="D4" s="198"/>
      <c r="E4" s="1"/>
      <c r="F4" s="1"/>
      <c r="G4" s="1"/>
      <c r="H4" s="1"/>
      <c r="I4" s="1"/>
      <c r="J4" s="9"/>
      <c r="K4" s="9"/>
      <c r="L4" s="10"/>
    </row>
    <row r="5" spans="2:12" ht="18" customHeight="1" x14ac:dyDescent="0.25">
      <c r="B5" s="194" t="s">
        <v>52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</row>
    <row r="6" spans="2:12" ht="18" customHeight="1" x14ac:dyDescent="0.25">
      <c r="B6" s="1"/>
      <c r="C6" s="2"/>
      <c r="D6" s="2"/>
      <c r="E6" s="2"/>
      <c r="F6" s="2"/>
      <c r="G6" s="2"/>
      <c r="H6" s="2"/>
      <c r="I6" s="2"/>
      <c r="J6" s="2"/>
      <c r="K6" s="2"/>
      <c r="L6" s="10"/>
    </row>
    <row r="7" spans="2:12" x14ac:dyDescent="0.25">
      <c r="B7" s="211" t="s">
        <v>53</v>
      </c>
      <c r="C7" s="211"/>
      <c r="D7" s="211"/>
      <c r="E7" s="211"/>
      <c r="F7" s="211"/>
      <c r="G7" s="11"/>
      <c r="H7" s="11"/>
      <c r="I7" s="11"/>
      <c r="J7" s="11"/>
      <c r="K7" s="12"/>
      <c r="L7" s="10"/>
    </row>
    <row r="8" spans="2:12" ht="47.25" x14ac:dyDescent="0.25">
      <c r="B8" s="202" t="s">
        <v>8</v>
      </c>
      <c r="C8" s="203"/>
      <c r="D8" s="203"/>
      <c r="E8" s="203"/>
      <c r="F8" s="204"/>
      <c r="G8" s="13" t="s">
        <v>171</v>
      </c>
      <c r="H8" s="14" t="s">
        <v>207</v>
      </c>
      <c r="I8" s="14" t="s">
        <v>208</v>
      </c>
      <c r="J8" s="13" t="s">
        <v>206</v>
      </c>
      <c r="K8" s="14" t="s">
        <v>17</v>
      </c>
      <c r="L8" s="14" t="s">
        <v>44</v>
      </c>
    </row>
    <row r="9" spans="2:12" x14ac:dyDescent="0.25">
      <c r="B9" s="205">
        <v>1</v>
      </c>
      <c r="C9" s="205"/>
      <c r="D9" s="205"/>
      <c r="E9" s="205"/>
      <c r="F9" s="202"/>
      <c r="G9" s="13">
        <v>2</v>
      </c>
      <c r="H9" s="14">
        <v>3</v>
      </c>
      <c r="I9" s="14">
        <v>4</v>
      </c>
      <c r="J9" s="14">
        <v>5</v>
      </c>
      <c r="K9" s="14" t="s">
        <v>19</v>
      </c>
      <c r="L9" s="14" t="s">
        <v>20</v>
      </c>
    </row>
    <row r="10" spans="2:12" x14ac:dyDescent="0.25">
      <c r="B10" s="192" t="s">
        <v>45</v>
      </c>
      <c r="C10" s="193"/>
      <c r="D10" s="193"/>
      <c r="E10" s="193"/>
      <c r="F10" s="214"/>
      <c r="G10" s="18">
        <v>13889616.92</v>
      </c>
      <c r="H10" s="18">
        <v>60190756.57</v>
      </c>
      <c r="I10" s="18">
        <v>60190756.57</v>
      </c>
      <c r="J10" s="18">
        <v>23304385.32</v>
      </c>
      <c r="K10" s="19">
        <f>J10/G10*100</f>
        <v>167.78277942600019</v>
      </c>
      <c r="L10" s="19">
        <f t="shared" ref="L10:L14" si="0">J10/I10*100</f>
        <v>38.717548421073126</v>
      </c>
    </row>
    <row r="11" spans="2:12" x14ac:dyDescent="0.25">
      <c r="B11" s="213" t="s">
        <v>50</v>
      </c>
      <c r="C11" s="214"/>
      <c r="D11" s="214"/>
      <c r="E11" s="214"/>
      <c r="F11" s="214"/>
      <c r="G11" s="18">
        <v>413.8</v>
      </c>
      <c r="H11" s="18">
        <v>3360</v>
      </c>
      <c r="I11" s="18">
        <v>3360</v>
      </c>
      <c r="J11" s="18">
        <v>1488.69</v>
      </c>
      <c r="K11" s="19">
        <f t="shared" ref="K11:K14" si="1">J11/G11*100</f>
        <v>359.76075398743353</v>
      </c>
      <c r="L11" s="19">
        <f t="shared" si="0"/>
        <v>44.306250000000006</v>
      </c>
    </row>
    <row r="12" spans="2:12" x14ac:dyDescent="0.25">
      <c r="B12" s="215" t="s">
        <v>0</v>
      </c>
      <c r="C12" s="196"/>
      <c r="D12" s="196"/>
      <c r="E12" s="196"/>
      <c r="F12" s="216"/>
      <c r="G12" s="16">
        <f t="shared" ref="G12" si="2">G10+G11</f>
        <v>13890030.720000001</v>
      </c>
      <c r="H12" s="16">
        <f t="shared" ref="H12:J12" si="3">H10+H11</f>
        <v>60194116.57</v>
      </c>
      <c r="I12" s="16">
        <f t="shared" si="3"/>
        <v>60194116.57</v>
      </c>
      <c r="J12" s="16">
        <f t="shared" si="3"/>
        <v>23305874.010000002</v>
      </c>
      <c r="K12" s="17">
        <f t="shared" ref="K12" si="4">J12/G12*100</f>
        <v>167.78849867079344</v>
      </c>
      <c r="L12" s="17">
        <f t="shared" ref="L12" si="5">J12/I12*100</f>
        <v>38.717860379091199</v>
      </c>
    </row>
    <row r="13" spans="2:12" x14ac:dyDescent="0.25">
      <c r="B13" s="212" t="s">
        <v>46</v>
      </c>
      <c r="C13" s="193"/>
      <c r="D13" s="193"/>
      <c r="E13" s="193"/>
      <c r="F13" s="193"/>
      <c r="G13" s="18">
        <v>15016830.050000001</v>
      </c>
      <c r="H13" s="18">
        <v>35627390.039999999</v>
      </c>
      <c r="I13" s="18">
        <v>35627390.039999999</v>
      </c>
      <c r="J13" s="18">
        <v>18756751.600000001</v>
      </c>
      <c r="K13" s="21">
        <f t="shared" si="1"/>
        <v>124.90486698955483</v>
      </c>
      <c r="L13" s="21">
        <f t="shared" si="0"/>
        <v>52.646998780829023</v>
      </c>
    </row>
    <row r="14" spans="2:12" x14ac:dyDescent="0.25">
      <c r="B14" s="213" t="s">
        <v>47</v>
      </c>
      <c r="C14" s="214"/>
      <c r="D14" s="214"/>
      <c r="E14" s="214"/>
      <c r="F14" s="214"/>
      <c r="G14" s="18">
        <v>3455873.52</v>
      </c>
      <c r="H14" s="18">
        <v>12207503.529999999</v>
      </c>
      <c r="I14" s="18">
        <v>12207503.529999999</v>
      </c>
      <c r="J14" s="18">
        <v>6682062.7300000004</v>
      </c>
      <c r="K14" s="21">
        <f t="shared" si="1"/>
        <v>193.35379872351348</v>
      </c>
      <c r="L14" s="21">
        <f t="shared" si="0"/>
        <v>54.737340141485923</v>
      </c>
    </row>
    <row r="15" spans="2:12" x14ac:dyDescent="0.25">
      <c r="B15" s="20" t="s">
        <v>1</v>
      </c>
      <c r="C15" s="15"/>
      <c r="D15" s="15"/>
      <c r="E15" s="15"/>
      <c r="F15" s="15"/>
      <c r="G15" s="16">
        <f t="shared" ref="G15" si="6">G13+G14</f>
        <v>18472703.57</v>
      </c>
      <c r="H15" s="16">
        <f t="shared" ref="H15:J15" si="7">H13+H14</f>
        <v>47834893.57</v>
      </c>
      <c r="I15" s="16">
        <f t="shared" si="7"/>
        <v>47834893.57</v>
      </c>
      <c r="J15" s="16">
        <f t="shared" si="7"/>
        <v>25438814.330000002</v>
      </c>
      <c r="K15" s="17">
        <f t="shared" ref="K15" si="8">J15/G15*100</f>
        <v>137.71029364274048</v>
      </c>
      <c r="L15" s="17">
        <f t="shared" ref="L15" si="9">J15/I15*100</f>
        <v>53.180455586827392</v>
      </c>
    </row>
    <row r="16" spans="2:12" x14ac:dyDescent="0.25">
      <c r="B16" s="195" t="s">
        <v>54</v>
      </c>
      <c r="C16" s="196"/>
      <c r="D16" s="196"/>
      <c r="E16" s="196"/>
      <c r="F16" s="196"/>
      <c r="G16" s="16">
        <f t="shared" ref="G16" si="10">G12-G15</f>
        <v>-4582672.8499999996</v>
      </c>
      <c r="H16" s="16">
        <f>H12-H15</f>
        <v>12359223</v>
      </c>
      <c r="I16" s="16">
        <f>I12-I15</f>
        <v>12359223</v>
      </c>
      <c r="J16" s="16">
        <f>J12-J15</f>
        <v>-2132940.3200000003</v>
      </c>
      <c r="K16" s="22">
        <f>J16/G16*100</f>
        <v>46.543586893836434</v>
      </c>
      <c r="L16" s="22">
        <f>J16/I16*100</f>
        <v>-17.257883606437076</v>
      </c>
    </row>
    <row r="17" spans="1:43" x14ac:dyDescent="0.25">
      <c r="B17" s="1"/>
      <c r="C17" s="23"/>
      <c r="D17" s="23"/>
      <c r="E17" s="23"/>
      <c r="F17" s="23"/>
      <c r="G17" s="23"/>
      <c r="H17" s="23"/>
      <c r="I17" s="24"/>
      <c r="J17" s="24"/>
      <c r="K17" s="24"/>
      <c r="L17" s="24"/>
    </row>
    <row r="18" spans="1:43" ht="18" customHeight="1" x14ac:dyDescent="0.25">
      <c r="B18" s="211" t="s">
        <v>55</v>
      </c>
      <c r="C18" s="211"/>
      <c r="D18" s="211"/>
      <c r="E18" s="211"/>
      <c r="F18" s="211"/>
      <c r="G18" s="23"/>
      <c r="H18" s="23"/>
      <c r="I18" s="24"/>
      <c r="J18" s="24"/>
      <c r="K18" s="24"/>
      <c r="L18" s="24"/>
    </row>
    <row r="19" spans="1:43" ht="47.25" x14ac:dyDescent="0.25">
      <c r="B19" s="202" t="s">
        <v>8</v>
      </c>
      <c r="C19" s="203"/>
      <c r="D19" s="203"/>
      <c r="E19" s="203"/>
      <c r="F19" s="204"/>
      <c r="G19" s="13" t="s">
        <v>171</v>
      </c>
      <c r="H19" s="14" t="s">
        <v>207</v>
      </c>
      <c r="I19" s="14" t="s">
        <v>208</v>
      </c>
      <c r="J19" s="13" t="s">
        <v>206</v>
      </c>
      <c r="K19" s="14" t="s">
        <v>17</v>
      </c>
      <c r="L19" s="14" t="s">
        <v>44</v>
      </c>
    </row>
    <row r="20" spans="1:43" x14ac:dyDescent="0.25">
      <c r="B20" s="205">
        <v>1</v>
      </c>
      <c r="C20" s="205"/>
      <c r="D20" s="205"/>
      <c r="E20" s="205"/>
      <c r="F20" s="202"/>
      <c r="G20" s="13">
        <v>2</v>
      </c>
      <c r="H20" s="14">
        <v>3</v>
      </c>
      <c r="I20" s="14">
        <v>4</v>
      </c>
      <c r="J20" s="14">
        <v>5</v>
      </c>
      <c r="K20" s="14" t="s">
        <v>19</v>
      </c>
      <c r="L20" s="14" t="s">
        <v>20</v>
      </c>
    </row>
    <row r="21" spans="1:43" ht="15.75" customHeight="1" x14ac:dyDescent="0.25">
      <c r="B21" s="192" t="s">
        <v>48</v>
      </c>
      <c r="C21" s="209"/>
      <c r="D21" s="209"/>
      <c r="E21" s="209"/>
      <c r="F21" s="210"/>
      <c r="G21" s="18">
        <v>0</v>
      </c>
      <c r="H21" s="18">
        <v>208750</v>
      </c>
      <c r="I21" s="18">
        <v>208750</v>
      </c>
      <c r="J21" s="18">
        <v>0</v>
      </c>
      <c r="K21" s="19" t="s">
        <v>204</v>
      </c>
      <c r="L21" s="21" t="s">
        <v>204</v>
      </c>
    </row>
    <row r="22" spans="1:43" x14ac:dyDescent="0.25">
      <c r="B22" s="192" t="s">
        <v>49</v>
      </c>
      <c r="C22" s="193"/>
      <c r="D22" s="193"/>
      <c r="E22" s="193"/>
      <c r="F22" s="193"/>
      <c r="G22" s="18">
        <v>0</v>
      </c>
      <c r="H22" s="18">
        <v>35000</v>
      </c>
      <c r="I22" s="18">
        <v>35000</v>
      </c>
      <c r="J22" s="18">
        <v>0</v>
      </c>
      <c r="K22" s="19" t="s">
        <v>204</v>
      </c>
      <c r="L22" s="21" t="s">
        <v>204</v>
      </c>
    </row>
    <row r="23" spans="1:43" s="25" customFormat="1" ht="15" customHeight="1" x14ac:dyDescent="0.25">
      <c r="A23" s="8"/>
      <c r="B23" s="206" t="s">
        <v>51</v>
      </c>
      <c r="C23" s="207"/>
      <c r="D23" s="207"/>
      <c r="E23" s="207"/>
      <c r="F23" s="208"/>
      <c r="G23" s="16">
        <f>G21-G22</f>
        <v>0</v>
      </c>
      <c r="H23" s="16">
        <f t="shared" ref="H23:I23" si="11">H21-H22</f>
        <v>173750</v>
      </c>
      <c r="I23" s="16">
        <f t="shared" si="11"/>
        <v>173750</v>
      </c>
      <c r="J23" s="16">
        <f>J21-J22</f>
        <v>0</v>
      </c>
      <c r="K23" s="17" t="s">
        <v>204</v>
      </c>
      <c r="L23" s="22" t="s">
        <v>204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s="25" customFormat="1" ht="15" customHeight="1" x14ac:dyDescent="0.25">
      <c r="A24" s="8"/>
      <c r="B24" s="192" t="s">
        <v>166</v>
      </c>
      <c r="C24" s="193"/>
      <c r="D24" s="193"/>
      <c r="E24" s="193"/>
      <c r="F24" s="193"/>
      <c r="G24" s="18">
        <v>-9835839.2699999996</v>
      </c>
      <c r="H24" s="178">
        <v>-12532973</v>
      </c>
      <c r="I24" s="178">
        <v>-12532973</v>
      </c>
      <c r="J24" s="18">
        <v>-16368014.130000001</v>
      </c>
      <c r="K24" s="87">
        <f t="shared" ref="K24:K25" si="12">J24/G24*100</f>
        <v>166.41197238677529</v>
      </c>
      <c r="L24" s="87">
        <f t="shared" ref="L24" si="13">J24/I24*100</f>
        <v>130.59961215906236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s="25" customFormat="1" ht="15" customHeight="1" x14ac:dyDescent="0.25">
      <c r="A25" s="8"/>
      <c r="B25" s="192" t="s">
        <v>167</v>
      </c>
      <c r="C25" s="193"/>
      <c r="D25" s="193"/>
      <c r="E25" s="193"/>
      <c r="F25" s="193"/>
      <c r="G25" s="103">
        <f>G16+G24+G23</f>
        <v>-14418512.119999999</v>
      </c>
      <c r="H25" s="178">
        <v>0</v>
      </c>
      <c r="I25" s="178">
        <v>0</v>
      </c>
      <c r="J25" s="171">
        <f>J16+J24+J23</f>
        <v>-18500954.450000003</v>
      </c>
      <c r="K25" s="87">
        <f t="shared" si="12"/>
        <v>128.31389463783316</v>
      </c>
      <c r="L25" s="87" t="s">
        <v>204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ht="15.75" customHeight="1" x14ac:dyDescent="0.25">
      <c r="B26" s="199" t="s">
        <v>168</v>
      </c>
      <c r="C26" s="200"/>
      <c r="D26" s="200"/>
      <c r="E26" s="200"/>
      <c r="F26" s="201"/>
      <c r="G26" s="104">
        <f>G23</f>
        <v>0</v>
      </c>
      <c r="H26" s="104">
        <f>H23</f>
        <v>173750</v>
      </c>
      <c r="I26" s="104">
        <f t="shared" ref="I26" si="14">I23</f>
        <v>173750</v>
      </c>
      <c r="J26" s="104">
        <f>J23</f>
        <v>0</v>
      </c>
      <c r="K26" s="17" t="s">
        <v>204</v>
      </c>
      <c r="L26" s="17" t="s">
        <v>204</v>
      </c>
    </row>
    <row r="27" spans="1:43" ht="15.75" customHeight="1" x14ac:dyDescent="0.25">
      <c r="B27" s="197" t="s">
        <v>169</v>
      </c>
      <c r="C27" s="197"/>
      <c r="D27" s="197"/>
      <c r="E27" s="197"/>
      <c r="F27" s="197"/>
      <c r="G27" s="16">
        <f>G16+G26</f>
        <v>-4582672.8499999996</v>
      </c>
      <c r="H27" s="16">
        <f t="shared" ref="H27" si="15">H16+H26</f>
        <v>12532973</v>
      </c>
      <c r="I27" s="16">
        <f>I16+I26</f>
        <v>12532973</v>
      </c>
      <c r="J27" s="16">
        <f>J16+J26</f>
        <v>-2132940.3200000003</v>
      </c>
      <c r="K27" s="17">
        <f>J27/G27*100</f>
        <v>46.543586893836434</v>
      </c>
      <c r="L27" s="17">
        <f>J27/I27*100</f>
        <v>-17.018630136680262</v>
      </c>
    </row>
    <row r="28" spans="1:43" x14ac:dyDescent="0.25">
      <c r="B28" s="3"/>
      <c r="C28" s="4"/>
      <c r="D28" s="4"/>
      <c r="E28" s="4"/>
      <c r="F28" s="4"/>
      <c r="G28" s="5"/>
      <c r="H28" s="5"/>
      <c r="I28" s="5"/>
      <c r="J28" s="5"/>
      <c r="K28" s="5"/>
    </row>
  </sheetData>
  <mergeCells count="23">
    <mergeCell ref="B14:F14"/>
    <mergeCell ref="B9:F9"/>
    <mergeCell ref="B10:F10"/>
    <mergeCell ref="B7:F7"/>
    <mergeCell ref="B8:F8"/>
    <mergeCell ref="B11:F11"/>
    <mergeCell ref="B12:F12"/>
    <mergeCell ref="B24:F24"/>
    <mergeCell ref="B25:F25"/>
    <mergeCell ref="F1:J1"/>
    <mergeCell ref="B16:F16"/>
    <mergeCell ref="B27:F27"/>
    <mergeCell ref="B4:D4"/>
    <mergeCell ref="B26:F26"/>
    <mergeCell ref="B19:F19"/>
    <mergeCell ref="B20:F20"/>
    <mergeCell ref="B22:F22"/>
    <mergeCell ref="B23:F23"/>
    <mergeCell ref="B21:F21"/>
    <mergeCell ref="B18:F18"/>
    <mergeCell ref="B3:L3"/>
    <mergeCell ref="B5:L5"/>
    <mergeCell ref="B13:F13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41"/>
  <sheetViews>
    <sheetView zoomScale="70" zoomScaleNormal="70" workbookViewId="0">
      <selection activeCell="B7" sqref="B7:L7"/>
    </sheetView>
  </sheetViews>
  <sheetFormatPr defaultRowHeight="15.75" x14ac:dyDescent="0.25"/>
  <cols>
    <col min="1" max="1" width="9.140625" style="8"/>
    <col min="2" max="2" width="7.5703125" style="8" bestFit="1" customWidth="1"/>
    <col min="3" max="3" width="8.5703125" style="8" bestFit="1" customWidth="1"/>
    <col min="4" max="4" width="6" style="8" bestFit="1" customWidth="1"/>
    <col min="5" max="5" width="7.28515625" style="55" bestFit="1" customWidth="1"/>
    <col min="6" max="6" width="54.5703125" style="8" bestFit="1" customWidth="1"/>
    <col min="7" max="10" width="25.28515625" style="8" customWidth="1"/>
    <col min="11" max="12" width="15.7109375" style="8" customWidth="1"/>
    <col min="13" max="16384" width="9.140625" style="8"/>
  </cols>
  <sheetData>
    <row r="1" spans="2:12" ht="40.5" customHeight="1" x14ac:dyDescent="0.25">
      <c r="B1" s="7"/>
      <c r="C1" s="7"/>
      <c r="D1" s="7"/>
      <c r="E1" s="26"/>
      <c r="F1" s="194" t="s">
        <v>288</v>
      </c>
      <c r="G1" s="194"/>
      <c r="H1" s="194"/>
      <c r="I1" s="194"/>
      <c r="J1" s="194"/>
      <c r="K1" s="7"/>
    </row>
    <row r="2" spans="2:12" ht="12" customHeight="1" x14ac:dyDescent="0.25">
      <c r="B2" s="7"/>
      <c r="C2" s="7"/>
      <c r="D2" s="7"/>
      <c r="E2" s="26"/>
      <c r="F2" s="1"/>
      <c r="G2" s="1"/>
      <c r="H2" s="1"/>
      <c r="I2" s="1"/>
      <c r="J2" s="7"/>
      <c r="K2" s="7"/>
    </row>
    <row r="3" spans="2:12" ht="15.75" customHeight="1" x14ac:dyDescent="0.25">
      <c r="B3" s="220" t="s">
        <v>13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</row>
    <row r="4" spans="2:12" x14ac:dyDescent="0.25">
      <c r="B4" s="7"/>
      <c r="C4" s="7"/>
      <c r="D4" s="7"/>
      <c r="E4" s="26"/>
      <c r="F4" s="7"/>
      <c r="G4" s="7"/>
      <c r="H4" s="7"/>
      <c r="I4" s="7"/>
      <c r="J4" s="27"/>
      <c r="K4" s="27"/>
    </row>
    <row r="5" spans="2:12" ht="18" customHeight="1" x14ac:dyDescent="0.25">
      <c r="B5" s="220" t="s">
        <v>56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</row>
    <row r="6" spans="2:12" x14ac:dyDescent="0.25">
      <c r="B6" s="7"/>
      <c r="C6" s="7"/>
      <c r="D6" s="7"/>
      <c r="E6" s="26"/>
      <c r="F6" s="7"/>
      <c r="G6" s="7"/>
      <c r="H6" s="7"/>
      <c r="I6" s="7"/>
      <c r="J6" s="27"/>
      <c r="K6" s="27"/>
    </row>
    <row r="7" spans="2:12" ht="15.75" customHeight="1" x14ac:dyDescent="0.25">
      <c r="B7" s="220" t="s">
        <v>18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</row>
    <row r="8" spans="2:12" x14ac:dyDescent="0.25">
      <c r="B8" s="7"/>
      <c r="C8" s="7"/>
      <c r="D8" s="7"/>
      <c r="E8" s="26"/>
      <c r="F8" s="7"/>
      <c r="G8" s="7"/>
      <c r="H8" s="7"/>
      <c r="I8" s="7"/>
      <c r="J8" s="27"/>
      <c r="K8" s="27"/>
    </row>
    <row r="9" spans="2:12" ht="47.25" x14ac:dyDescent="0.25">
      <c r="B9" s="217" t="s">
        <v>8</v>
      </c>
      <c r="C9" s="218"/>
      <c r="D9" s="218"/>
      <c r="E9" s="218"/>
      <c r="F9" s="219"/>
      <c r="G9" s="29" t="s">
        <v>170</v>
      </c>
      <c r="H9" s="29" t="s">
        <v>207</v>
      </c>
      <c r="I9" s="29" t="s">
        <v>208</v>
      </c>
      <c r="J9" s="29" t="s">
        <v>209</v>
      </c>
      <c r="K9" s="29" t="s">
        <v>17</v>
      </c>
      <c r="L9" s="29" t="s">
        <v>44</v>
      </c>
    </row>
    <row r="10" spans="2:12" ht="16.5" customHeight="1" x14ac:dyDescent="0.25">
      <c r="B10" s="217">
        <v>1</v>
      </c>
      <c r="C10" s="218"/>
      <c r="D10" s="218"/>
      <c r="E10" s="218"/>
      <c r="F10" s="219"/>
      <c r="G10" s="29">
        <v>2</v>
      </c>
      <c r="H10" s="29">
        <v>3</v>
      </c>
      <c r="I10" s="29">
        <v>4</v>
      </c>
      <c r="J10" s="29">
        <v>5</v>
      </c>
      <c r="K10" s="29" t="s">
        <v>19</v>
      </c>
      <c r="L10" s="29" t="s">
        <v>20</v>
      </c>
    </row>
    <row r="11" spans="2:12" x14ac:dyDescent="0.25">
      <c r="B11" s="30"/>
      <c r="C11" s="30"/>
      <c r="D11" s="30"/>
      <c r="E11" s="31"/>
      <c r="F11" s="30" t="s">
        <v>21</v>
      </c>
      <c r="G11" s="87">
        <f>G12+G46</f>
        <v>13890193.220000001</v>
      </c>
      <c r="H11" s="87">
        <f>H12+H46</f>
        <v>60194116.57</v>
      </c>
      <c r="I11" s="87">
        <f>I12+I46</f>
        <v>60194116.57</v>
      </c>
      <c r="J11" s="87">
        <f>J12+J46</f>
        <v>23305874.010000002</v>
      </c>
      <c r="K11" s="33">
        <f>J11/G11*100</f>
        <v>167.78653572970239</v>
      </c>
      <c r="L11" s="33">
        <f>J11/I11*100</f>
        <v>38.717860379091199</v>
      </c>
    </row>
    <row r="12" spans="2:12" ht="15.75" customHeight="1" x14ac:dyDescent="0.25">
      <c r="B12" s="30">
        <v>6</v>
      </c>
      <c r="C12" s="30"/>
      <c r="D12" s="30"/>
      <c r="E12" s="31"/>
      <c r="F12" s="30" t="s">
        <v>2</v>
      </c>
      <c r="G12" s="87">
        <f>G13+G21+G25+G30+G37+G43</f>
        <v>13889779.42</v>
      </c>
      <c r="H12" s="87">
        <f>H13+H21+H25+H30+H37+H43</f>
        <v>60190756.57</v>
      </c>
      <c r="I12" s="87">
        <f>I13+I21+I25+I30+I37+I43</f>
        <v>60190756.57</v>
      </c>
      <c r="J12" s="87">
        <f>J13+J21+J25+J30+J37+J43</f>
        <v>23304385.32</v>
      </c>
      <c r="K12" s="33">
        <f t="shared" ref="K12:K46" si="0">J12/G12*100</f>
        <v>167.78081649334069</v>
      </c>
      <c r="L12" s="33">
        <f t="shared" ref="L12:L46" si="1">J12/I12*100</f>
        <v>38.717548421073126</v>
      </c>
    </row>
    <row r="13" spans="2:12" ht="30" x14ac:dyDescent="0.25">
      <c r="B13" s="30"/>
      <c r="C13" s="34">
        <v>63</v>
      </c>
      <c r="D13" s="34"/>
      <c r="E13" s="35"/>
      <c r="F13" s="34" t="s">
        <v>22</v>
      </c>
      <c r="G13" s="101">
        <f>G14+G16+G19</f>
        <v>652473.65</v>
      </c>
      <c r="H13" s="101">
        <v>8278319.25</v>
      </c>
      <c r="I13" s="101">
        <v>8278319.25</v>
      </c>
      <c r="J13" s="101">
        <f>J14+J16+J19</f>
        <v>5942289.2799999993</v>
      </c>
      <c r="K13" s="37">
        <f t="shared" si="0"/>
        <v>910.7324533335559</v>
      </c>
      <c r="L13" s="37">
        <f>J13/I13*100</f>
        <v>71.781349577693561</v>
      </c>
    </row>
    <row r="14" spans="2:12" x14ac:dyDescent="0.25">
      <c r="B14" s="30"/>
      <c r="C14" s="34"/>
      <c r="D14" s="34">
        <v>634</v>
      </c>
      <c r="E14" s="35"/>
      <c r="F14" s="34" t="s">
        <v>59</v>
      </c>
      <c r="G14" s="101">
        <f t="shared" ref="G14:J14" si="2">G15</f>
        <v>0</v>
      </c>
      <c r="H14" s="101"/>
      <c r="I14" s="101"/>
      <c r="J14" s="101">
        <f t="shared" si="2"/>
        <v>88740.68</v>
      </c>
      <c r="K14" s="37" t="s">
        <v>204</v>
      </c>
      <c r="L14" s="37"/>
    </row>
    <row r="15" spans="2:12" s="40" customFormat="1" x14ac:dyDescent="0.25">
      <c r="B15" s="38"/>
      <c r="C15" s="38"/>
      <c r="D15" s="38"/>
      <c r="E15" s="38">
        <v>6341</v>
      </c>
      <c r="F15" s="35" t="s">
        <v>59</v>
      </c>
      <c r="G15" s="106">
        <v>0</v>
      </c>
      <c r="H15" s="105"/>
      <c r="I15" s="105"/>
      <c r="J15" s="106">
        <v>88740.68</v>
      </c>
      <c r="K15" s="37" t="s">
        <v>204</v>
      </c>
      <c r="L15" s="37"/>
    </row>
    <row r="16" spans="2:12" ht="30" x14ac:dyDescent="0.25">
      <c r="B16" s="41"/>
      <c r="C16" s="41"/>
      <c r="D16" s="41">
        <v>636</v>
      </c>
      <c r="E16" s="38"/>
      <c r="F16" s="42" t="s">
        <v>60</v>
      </c>
      <c r="G16" s="101">
        <f>G17+G18</f>
        <v>652473.65</v>
      </c>
      <c r="H16" s="101"/>
      <c r="I16" s="101"/>
      <c r="J16" s="101">
        <f>J17+J18</f>
        <v>72807.460000000006</v>
      </c>
      <c r="K16" s="37">
        <f>J16/G16*100</f>
        <v>11.158682040263237</v>
      </c>
      <c r="L16" s="37"/>
    </row>
    <row r="17" spans="2:12" s="40" customFormat="1" ht="30" x14ac:dyDescent="0.25">
      <c r="B17" s="38"/>
      <c r="C17" s="38"/>
      <c r="D17" s="38"/>
      <c r="E17" s="38">
        <v>6361</v>
      </c>
      <c r="F17" s="43" t="s">
        <v>61</v>
      </c>
      <c r="G17" s="106">
        <v>466374.75</v>
      </c>
      <c r="H17" s="105"/>
      <c r="I17" s="105"/>
      <c r="J17" s="106">
        <v>72807.460000000006</v>
      </c>
      <c r="K17" s="37">
        <f t="shared" si="0"/>
        <v>15.611364037182545</v>
      </c>
      <c r="L17" s="37"/>
    </row>
    <row r="18" spans="2:12" s="40" customFormat="1" ht="30" x14ac:dyDescent="0.25">
      <c r="B18" s="38"/>
      <c r="C18" s="38"/>
      <c r="D18" s="38"/>
      <c r="E18" s="38">
        <v>6362</v>
      </c>
      <c r="F18" s="43" t="s">
        <v>197</v>
      </c>
      <c r="G18" s="106">
        <v>186098.9</v>
      </c>
      <c r="H18" s="105"/>
      <c r="I18" s="105"/>
      <c r="J18" s="106">
        <v>0</v>
      </c>
      <c r="K18" s="37" t="s">
        <v>204</v>
      </c>
      <c r="L18" s="37"/>
    </row>
    <row r="19" spans="2:12" ht="30" x14ac:dyDescent="0.25">
      <c r="B19" s="41"/>
      <c r="C19" s="41"/>
      <c r="D19" s="41">
        <v>638</v>
      </c>
      <c r="E19" s="38"/>
      <c r="F19" s="45" t="s">
        <v>62</v>
      </c>
      <c r="G19" s="101">
        <f>G20</f>
        <v>0</v>
      </c>
      <c r="H19" s="101"/>
      <c r="I19" s="101"/>
      <c r="J19" s="101">
        <f>J20</f>
        <v>5780741.1399999997</v>
      </c>
      <c r="K19" s="37" t="s">
        <v>204</v>
      </c>
      <c r="L19" s="37"/>
    </row>
    <row r="20" spans="2:12" s="40" customFormat="1" ht="30" x14ac:dyDescent="0.25">
      <c r="B20" s="38"/>
      <c r="C20" s="38"/>
      <c r="D20" s="38"/>
      <c r="E20" s="38">
        <v>6382</v>
      </c>
      <c r="F20" s="44" t="s">
        <v>63</v>
      </c>
      <c r="G20" s="106">
        <v>0</v>
      </c>
      <c r="H20" s="105"/>
      <c r="I20" s="105"/>
      <c r="J20" s="106">
        <v>5780741.1399999997</v>
      </c>
      <c r="K20" s="37" t="s">
        <v>204</v>
      </c>
      <c r="L20" s="37"/>
    </row>
    <row r="21" spans="2:12" x14ac:dyDescent="0.25">
      <c r="B21" s="41"/>
      <c r="C21" s="41">
        <v>64</v>
      </c>
      <c r="D21" s="38"/>
      <c r="E21" s="38"/>
      <c r="F21" s="45" t="s">
        <v>64</v>
      </c>
      <c r="G21" s="101">
        <f t="shared" ref="G21:J21" si="3">G22</f>
        <v>1034.97</v>
      </c>
      <c r="H21" s="101">
        <v>2000</v>
      </c>
      <c r="I21" s="101">
        <v>2000</v>
      </c>
      <c r="J21" s="101">
        <f t="shared" si="3"/>
        <v>258.87</v>
      </c>
      <c r="K21" s="37">
        <f t="shared" si="0"/>
        <v>25.012319197657902</v>
      </c>
      <c r="L21" s="37">
        <f t="shared" si="1"/>
        <v>12.9435</v>
      </c>
    </row>
    <row r="22" spans="2:12" x14ac:dyDescent="0.25">
      <c r="B22" s="41"/>
      <c r="C22" s="41"/>
      <c r="D22" s="41">
        <v>641</v>
      </c>
      <c r="E22" s="38"/>
      <c r="F22" s="46" t="s">
        <v>65</v>
      </c>
      <c r="G22" s="101">
        <f>G23+G24</f>
        <v>1034.97</v>
      </c>
      <c r="H22" s="101"/>
      <c r="I22" s="101"/>
      <c r="J22" s="101">
        <f>J23+J24</f>
        <v>258.87</v>
      </c>
      <c r="K22" s="37">
        <f t="shared" si="0"/>
        <v>25.012319197657902</v>
      </c>
      <c r="L22" s="37"/>
    </row>
    <row r="23" spans="2:12" s="40" customFormat="1" x14ac:dyDescent="0.25">
      <c r="B23" s="38"/>
      <c r="C23" s="38"/>
      <c r="D23" s="38"/>
      <c r="E23" s="38">
        <v>6413</v>
      </c>
      <c r="F23" s="47" t="s">
        <v>66</v>
      </c>
      <c r="G23" s="106">
        <v>645.47</v>
      </c>
      <c r="H23" s="105"/>
      <c r="I23" s="105"/>
      <c r="J23" s="106">
        <v>225.37</v>
      </c>
      <c r="K23" s="37">
        <f t="shared" si="0"/>
        <v>34.915642864889151</v>
      </c>
      <c r="L23" s="37"/>
    </row>
    <row r="24" spans="2:12" s="40" customFormat="1" x14ac:dyDescent="0.25">
      <c r="B24" s="38"/>
      <c r="C24" s="38"/>
      <c r="D24" s="38"/>
      <c r="E24" s="38">
        <v>6414</v>
      </c>
      <c r="F24" s="47" t="s">
        <v>198</v>
      </c>
      <c r="G24" s="106">
        <v>389.5</v>
      </c>
      <c r="H24" s="105"/>
      <c r="I24" s="105"/>
      <c r="J24" s="106">
        <v>33.5</v>
      </c>
      <c r="K24" s="37">
        <f t="shared" si="0"/>
        <v>8.6007702182284991</v>
      </c>
      <c r="L24" s="37"/>
    </row>
    <row r="25" spans="2:12" x14ac:dyDescent="0.25">
      <c r="B25" s="41"/>
      <c r="C25" s="41">
        <v>65</v>
      </c>
      <c r="D25" s="38"/>
      <c r="E25" s="38"/>
      <c r="F25" s="46" t="s">
        <v>67</v>
      </c>
      <c r="G25" s="101">
        <f>G28+G26</f>
        <v>1666943.19</v>
      </c>
      <c r="H25" s="101">
        <v>3580300</v>
      </c>
      <c r="I25" s="101">
        <v>3580300</v>
      </c>
      <c r="J25" s="101">
        <f>J28+J26</f>
        <v>1822876.25</v>
      </c>
      <c r="K25" s="37">
        <f t="shared" si="0"/>
        <v>109.35443156884068</v>
      </c>
      <c r="L25" s="37">
        <f t="shared" si="1"/>
        <v>50.914064463871746</v>
      </c>
    </row>
    <row r="26" spans="2:12" x14ac:dyDescent="0.25">
      <c r="B26" s="41"/>
      <c r="C26" s="41"/>
      <c r="D26" s="41">
        <v>651</v>
      </c>
      <c r="E26" s="41"/>
      <c r="F26" s="46" t="s">
        <v>266</v>
      </c>
      <c r="G26" s="101">
        <f>G27</f>
        <v>162.5</v>
      </c>
      <c r="H26" s="101"/>
      <c r="I26" s="101"/>
      <c r="J26" s="101">
        <f>J27</f>
        <v>64.819999999999993</v>
      </c>
      <c r="K26" s="37">
        <f t="shared" si="0"/>
        <v>39.889230769230764</v>
      </c>
      <c r="L26" s="37"/>
    </row>
    <row r="27" spans="2:12" x14ac:dyDescent="0.25">
      <c r="B27" s="41"/>
      <c r="C27" s="41"/>
      <c r="D27" s="38"/>
      <c r="E27" s="38">
        <v>6514</v>
      </c>
      <c r="F27" s="46" t="s">
        <v>267</v>
      </c>
      <c r="G27" s="101">
        <v>162.5</v>
      </c>
      <c r="H27" s="101"/>
      <c r="I27" s="101"/>
      <c r="J27" s="101">
        <v>64.819999999999993</v>
      </c>
      <c r="K27" s="37">
        <f t="shared" si="0"/>
        <v>39.889230769230764</v>
      </c>
      <c r="L27" s="37"/>
    </row>
    <row r="28" spans="2:12" x14ac:dyDescent="0.25">
      <c r="B28" s="41"/>
      <c r="C28" s="41"/>
      <c r="D28" s="41">
        <v>652</v>
      </c>
      <c r="E28" s="38"/>
      <c r="F28" s="46" t="s">
        <v>68</v>
      </c>
      <c r="G28" s="101">
        <f t="shared" ref="G28:J28" si="4">G29</f>
        <v>1666780.69</v>
      </c>
      <c r="H28" s="101"/>
      <c r="I28" s="101"/>
      <c r="J28" s="101">
        <f t="shared" si="4"/>
        <v>1822811.43</v>
      </c>
      <c r="K28" s="37">
        <f t="shared" si="0"/>
        <v>109.3612039625921</v>
      </c>
      <c r="L28" s="37"/>
    </row>
    <row r="29" spans="2:12" s="40" customFormat="1" x14ac:dyDescent="0.25">
      <c r="B29" s="38"/>
      <c r="C29" s="38"/>
      <c r="D29" s="38"/>
      <c r="E29" s="38">
        <v>6526</v>
      </c>
      <c r="F29" s="47" t="s">
        <v>69</v>
      </c>
      <c r="G29" s="106">
        <v>1666780.69</v>
      </c>
      <c r="H29" s="105"/>
      <c r="I29" s="105"/>
      <c r="J29" s="106">
        <v>1822811.43</v>
      </c>
      <c r="K29" s="37">
        <f t="shared" si="0"/>
        <v>109.3612039625921</v>
      </c>
      <c r="L29" s="37"/>
    </row>
    <row r="30" spans="2:12" x14ac:dyDescent="0.25">
      <c r="B30" s="41"/>
      <c r="C30" s="41">
        <v>66</v>
      </c>
      <c r="D30" s="38"/>
      <c r="E30" s="38"/>
      <c r="F30" s="34" t="s">
        <v>78</v>
      </c>
      <c r="G30" s="101">
        <f t="shared" ref="G30" si="5">G31+G34</f>
        <v>1947210.46</v>
      </c>
      <c r="H30" s="101">
        <v>4068860</v>
      </c>
      <c r="I30" s="101">
        <v>4068860</v>
      </c>
      <c r="J30" s="101">
        <f t="shared" ref="J30" si="6">J31+J34</f>
        <v>1998597.07</v>
      </c>
      <c r="K30" s="37">
        <f t="shared" si="0"/>
        <v>102.63898592656493</v>
      </c>
      <c r="L30" s="37">
        <f t="shared" si="1"/>
        <v>49.119337357392489</v>
      </c>
    </row>
    <row r="31" spans="2:12" x14ac:dyDescent="0.25">
      <c r="B31" s="41"/>
      <c r="C31" s="48"/>
      <c r="D31" s="41">
        <v>661</v>
      </c>
      <c r="E31" s="38"/>
      <c r="F31" s="34" t="s">
        <v>152</v>
      </c>
      <c r="G31" s="101">
        <f t="shared" ref="G31" si="7">G32+G33</f>
        <v>1907219.63</v>
      </c>
      <c r="H31" s="101"/>
      <c r="I31" s="101"/>
      <c r="J31" s="101">
        <f t="shared" ref="J31" si="8">J32+J33</f>
        <v>1991966.51</v>
      </c>
      <c r="K31" s="37">
        <f t="shared" si="0"/>
        <v>104.44347775510261</v>
      </c>
      <c r="L31" s="37"/>
    </row>
    <row r="32" spans="2:12" s="40" customFormat="1" x14ac:dyDescent="0.25">
      <c r="B32" s="38"/>
      <c r="C32" s="49"/>
      <c r="D32" s="38"/>
      <c r="E32" s="38">
        <v>6614</v>
      </c>
      <c r="F32" s="35" t="s">
        <v>23</v>
      </c>
      <c r="G32" s="106">
        <v>87081.17</v>
      </c>
      <c r="H32" s="105"/>
      <c r="I32" s="105"/>
      <c r="J32" s="106">
        <v>118707.69</v>
      </c>
      <c r="K32" s="37">
        <f t="shared" si="0"/>
        <v>136.31843715466846</v>
      </c>
      <c r="L32" s="37"/>
    </row>
    <row r="33" spans="2:12" s="40" customFormat="1" x14ac:dyDescent="0.25">
      <c r="B33" s="38"/>
      <c r="C33" s="38"/>
      <c r="D33" s="38"/>
      <c r="E33" s="38">
        <v>6615</v>
      </c>
      <c r="F33" s="47" t="s">
        <v>70</v>
      </c>
      <c r="G33" s="106">
        <v>1820138.46</v>
      </c>
      <c r="H33" s="105"/>
      <c r="I33" s="105"/>
      <c r="J33" s="106">
        <v>1873258.82</v>
      </c>
      <c r="K33" s="37">
        <f t="shared" si="0"/>
        <v>102.91847906999338</v>
      </c>
      <c r="L33" s="37"/>
    </row>
    <row r="34" spans="2:12" x14ac:dyDescent="0.25">
      <c r="B34" s="41"/>
      <c r="C34" s="41"/>
      <c r="D34" s="41">
        <v>663</v>
      </c>
      <c r="E34" s="38"/>
      <c r="F34" s="46" t="s">
        <v>71</v>
      </c>
      <c r="G34" s="101">
        <f t="shared" ref="G34" si="9">G35+G36</f>
        <v>39990.83</v>
      </c>
      <c r="H34" s="101"/>
      <c r="I34" s="101"/>
      <c r="J34" s="101">
        <f t="shared" ref="J34" si="10">J35+J36</f>
        <v>6630.56</v>
      </c>
      <c r="K34" s="37">
        <f t="shared" si="0"/>
        <v>16.58020101108179</v>
      </c>
      <c r="L34" s="37"/>
    </row>
    <row r="35" spans="2:12" s="40" customFormat="1" x14ac:dyDescent="0.25">
      <c r="B35" s="38"/>
      <c r="C35" s="38"/>
      <c r="D35" s="38"/>
      <c r="E35" s="38">
        <v>6631</v>
      </c>
      <c r="F35" s="47" t="s">
        <v>72</v>
      </c>
      <c r="G35" s="106">
        <v>6513.76</v>
      </c>
      <c r="H35" s="105"/>
      <c r="I35" s="105"/>
      <c r="J35" s="106">
        <v>2331.8000000000002</v>
      </c>
      <c r="K35" s="37">
        <f t="shared" si="0"/>
        <v>35.798064405197614</v>
      </c>
      <c r="L35" s="37"/>
    </row>
    <row r="36" spans="2:12" s="40" customFormat="1" x14ac:dyDescent="0.25">
      <c r="B36" s="38"/>
      <c r="C36" s="38"/>
      <c r="D36" s="38"/>
      <c r="E36" s="38">
        <v>6632</v>
      </c>
      <c r="F36" s="47" t="s">
        <v>73</v>
      </c>
      <c r="G36" s="106">
        <v>33477.07</v>
      </c>
      <c r="H36" s="105"/>
      <c r="I36" s="105"/>
      <c r="J36" s="106">
        <v>4298.76</v>
      </c>
      <c r="K36" s="37">
        <f t="shared" si="0"/>
        <v>12.840908717519186</v>
      </c>
      <c r="L36" s="37"/>
    </row>
    <row r="37" spans="2:12" x14ac:dyDescent="0.25">
      <c r="B37" s="41"/>
      <c r="C37" s="41">
        <v>67</v>
      </c>
      <c r="D37" s="38"/>
      <c r="E37" s="38"/>
      <c r="F37" s="46" t="s">
        <v>74</v>
      </c>
      <c r="G37" s="101">
        <f>G38+G41</f>
        <v>9611403.620000001</v>
      </c>
      <c r="H37" s="101">
        <v>44231277.32</v>
      </c>
      <c r="I37" s="101">
        <v>44231277.32</v>
      </c>
      <c r="J37" s="101">
        <f>J38+J41</f>
        <v>13527016.34</v>
      </c>
      <c r="K37" s="37">
        <f t="shared" si="0"/>
        <v>140.73923929125348</v>
      </c>
      <c r="L37" s="37">
        <f>J37/I37*100</f>
        <v>30.582468243311407</v>
      </c>
    </row>
    <row r="38" spans="2:12" x14ac:dyDescent="0.25">
      <c r="B38" s="41"/>
      <c r="C38" s="41"/>
      <c r="D38" s="41">
        <v>671</v>
      </c>
      <c r="E38" s="38"/>
      <c r="F38" s="46" t="s">
        <v>75</v>
      </c>
      <c r="G38" s="101">
        <f>G39+G40</f>
        <v>159618.99</v>
      </c>
      <c r="H38" s="101"/>
      <c r="I38" s="101"/>
      <c r="J38" s="101">
        <f>J39+J40</f>
        <v>1958014.1700000002</v>
      </c>
      <c r="K38" s="37">
        <f t="shared" si="0"/>
        <v>1226.6799645831616</v>
      </c>
      <c r="L38" s="37"/>
    </row>
    <row r="39" spans="2:12" s="40" customFormat="1" x14ac:dyDescent="0.25">
      <c r="B39" s="38"/>
      <c r="C39" s="38"/>
      <c r="D39" s="38"/>
      <c r="E39" s="38">
        <v>6711</v>
      </c>
      <c r="F39" s="47" t="s">
        <v>75</v>
      </c>
      <c r="G39" s="106">
        <v>82179.740000000005</v>
      </c>
      <c r="H39" s="105"/>
      <c r="I39" s="105"/>
      <c r="J39" s="106">
        <v>123673.31</v>
      </c>
      <c r="K39" s="37">
        <f t="shared" si="0"/>
        <v>150.49124029839959</v>
      </c>
      <c r="L39" s="37"/>
    </row>
    <row r="40" spans="2:12" s="40" customFormat="1" x14ac:dyDescent="0.25">
      <c r="B40" s="38"/>
      <c r="C40" s="38"/>
      <c r="D40" s="38"/>
      <c r="E40" s="38">
        <v>6712</v>
      </c>
      <c r="F40" s="47" t="s">
        <v>76</v>
      </c>
      <c r="G40" s="106">
        <v>77439.25</v>
      </c>
      <c r="H40" s="105"/>
      <c r="I40" s="105"/>
      <c r="J40" s="106">
        <v>1834340.86</v>
      </c>
      <c r="K40" s="37">
        <f t="shared" si="0"/>
        <v>2368.7482252217064</v>
      </c>
      <c r="L40" s="37"/>
    </row>
    <row r="41" spans="2:12" x14ac:dyDescent="0.25">
      <c r="B41" s="41"/>
      <c r="C41" s="41"/>
      <c r="D41" s="41">
        <v>673</v>
      </c>
      <c r="E41" s="38"/>
      <c r="F41" s="46" t="s">
        <v>77</v>
      </c>
      <c r="G41" s="101">
        <f t="shared" ref="G41:J41" si="11">G42</f>
        <v>9451784.6300000008</v>
      </c>
      <c r="H41" s="101"/>
      <c r="I41" s="101"/>
      <c r="J41" s="101">
        <f t="shared" si="11"/>
        <v>11569002.17</v>
      </c>
      <c r="K41" s="37">
        <f t="shared" si="0"/>
        <v>122.40018814309354</v>
      </c>
      <c r="L41" s="37"/>
    </row>
    <row r="42" spans="2:12" s="40" customFormat="1" x14ac:dyDescent="0.25">
      <c r="B42" s="38"/>
      <c r="C42" s="38"/>
      <c r="D42" s="38"/>
      <c r="E42" s="38">
        <v>6731</v>
      </c>
      <c r="F42" s="47" t="s">
        <v>77</v>
      </c>
      <c r="G42" s="106">
        <v>9451784.6300000008</v>
      </c>
      <c r="H42" s="105"/>
      <c r="I42" s="105"/>
      <c r="J42" s="106">
        <v>11569002.17</v>
      </c>
      <c r="K42" s="37">
        <f t="shared" si="0"/>
        <v>122.40018814309354</v>
      </c>
      <c r="L42" s="37"/>
    </row>
    <row r="43" spans="2:12" x14ac:dyDescent="0.25">
      <c r="B43" s="41"/>
      <c r="C43" s="41">
        <v>68</v>
      </c>
      <c r="D43" s="38"/>
      <c r="E43" s="38"/>
      <c r="F43" s="46" t="s">
        <v>78</v>
      </c>
      <c r="G43" s="101">
        <f t="shared" ref="G43:J44" si="12">G44</f>
        <v>10713.53</v>
      </c>
      <c r="H43" s="101">
        <v>30000</v>
      </c>
      <c r="I43" s="101">
        <v>30000</v>
      </c>
      <c r="J43" s="101">
        <f t="shared" si="12"/>
        <v>13347.51</v>
      </c>
      <c r="K43" s="37">
        <f>J43/G43*100</f>
        <v>124.58554743394568</v>
      </c>
      <c r="L43" s="37">
        <f t="shared" si="1"/>
        <v>44.491700000000002</v>
      </c>
    </row>
    <row r="44" spans="2:12" x14ac:dyDescent="0.25">
      <c r="B44" s="41"/>
      <c r="C44" s="41"/>
      <c r="D44" s="41">
        <v>683</v>
      </c>
      <c r="E44" s="38"/>
      <c r="F44" s="46" t="s">
        <v>78</v>
      </c>
      <c r="G44" s="101">
        <f t="shared" si="12"/>
        <v>10713.53</v>
      </c>
      <c r="H44" s="101"/>
      <c r="I44" s="101"/>
      <c r="J44" s="101">
        <f t="shared" si="12"/>
        <v>13347.51</v>
      </c>
      <c r="K44" s="37">
        <f t="shared" si="0"/>
        <v>124.58554743394568</v>
      </c>
      <c r="L44" s="37"/>
    </row>
    <row r="45" spans="2:12" s="40" customFormat="1" x14ac:dyDescent="0.25">
      <c r="B45" s="38"/>
      <c r="C45" s="38"/>
      <c r="D45" s="38"/>
      <c r="E45" s="38">
        <v>6831</v>
      </c>
      <c r="F45" s="47" t="s">
        <v>78</v>
      </c>
      <c r="G45" s="106">
        <v>10713.53</v>
      </c>
      <c r="H45" s="105"/>
      <c r="I45" s="105"/>
      <c r="J45" s="106">
        <v>13347.51</v>
      </c>
      <c r="K45" s="37">
        <f t="shared" si="0"/>
        <v>124.58554743394568</v>
      </c>
      <c r="L45" s="37"/>
    </row>
    <row r="46" spans="2:12" s="50" customFormat="1" x14ac:dyDescent="0.25">
      <c r="B46" s="48">
        <v>7</v>
      </c>
      <c r="C46" s="48"/>
      <c r="D46" s="49"/>
      <c r="E46" s="49"/>
      <c r="F46" s="30" t="s">
        <v>3</v>
      </c>
      <c r="G46" s="87">
        <f>G47</f>
        <v>413.8</v>
      </c>
      <c r="H46" s="87">
        <f t="shared" ref="H46:J46" si="13">H47</f>
        <v>3360</v>
      </c>
      <c r="I46" s="87">
        <f t="shared" si="13"/>
        <v>3360</v>
      </c>
      <c r="J46" s="87">
        <f t="shared" si="13"/>
        <v>1488.69</v>
      </c>
      <c r="K46" s="33">
        <f t="shared" si="0"/>
        <v>359.76075398743353</v>
      </c>
      <c r="L46" s="33">
        <f t="shared" si="1"/>
        <v>44.306250000000006</v>
      </c>
    </row>
    <row r="47" spans="2:12" x14ac:dyDescent="0.25">
      <c r="B47" s="41"/>
      <c r="C47" s="41">
        <v>72</v>
      </c>
      <c r="D47" s="38"/>
      <c r="E47" s="38"/>
      <c r="F47" s="51" t="s">
        <v>24</v>
      </c>
      <c r="G47" s="101">
        <f>G50+G48</f>
        <v>413.8</v>
      </c>
      <c r="H47" s="101">
        <v>3360</v>
      </c>
      <c r="I47" s="101">
        <v>3360</v>
      </c>
      <c r="J47" s="101">
        <f t="shared" ref="J47" si="14">J50+J48</f>
        <v>1488.69</v>
      </c>
      <c r="K47" s="37">
        <f>J47/G47*100</f>
        <v>359.76075398743353</v>
      </c>
      <c r="L47" s="37">
        <f>J47/I47*100</f>
        <v>44.306250000000006</v>
      </c>
    </row>
    <row r="48" spans="2:12" x14ac:dyDescent="0.25">
      <c r="B48" s="41"/>
      <c r="C48" s="41"/>
      <c r="D48" s="41">
        <v>721</v>
      </c>
      <c r="E48" s="38"/>
      <c r="F48" s="51" t="s">
        <v>25</v>
      </c>
      <c r="G48" s="101">
        <f>G49</f>
        <v>413.8</v>
      </c>
      <c r="H48" s="101"/>
      <c r="I48" s="101"/>
      <c r="J48" s="101">
        <f>J49</f>
        <v>128.69</v>
      </c>
      <c r="K48" s="37">
        <f t="shared" ref="K48" si="15">J48/G48*100</f>
        <v>31.099565007249879</v>
      </c>
      <c r="L48" s="37"/>
    </row>
    <row r="49" spans="2:12" x14ac:dyDescent="0.25">
      <c r="B49" s="38"/>
      <c r="C49" s="38"/>
      <c r="D49" s="38"/>
      <c r="E49" s="38">
        <v>7211</v>
      </c>
      <c r="F49" s="43" t="s">
        <v>26</v>
      </c>
      <c r="G49" s="106">
        <v>413.8</v>
      </c>
      <c r="H49" s="105"/>
      <c r="I49" s="105"/>
      <c r="J49" s="106">
        <v>128.69</v>
      </c>
      <c r="K49" s="39">
        <f>J49/G49*100</f>
        <v>31.099565007249879</v>
      </c>
      <c r="L49" s="37"/>
    </row>
    <row r="50" spans="2:12" x14ac:dyDescent="0.25">
      <c r="B50" s="41"/>
      <c r="C50" s="41"/>
      <c r="D50" s="41">
        <v>722</v>
      </c>
      <c r="E50" s="38"/>
      <c r="F50" s="51" t="s">
        <v>264</v>
      </c>
      <c r="G50" s="101">
        <f>G51</f>
        <v>0</v>
      </c>
      <c r="H50" s="101"/>
      <c r="I50" s="101"/>
      <c r="J50" s="101">
        <f>J51</f>
        <v>1360</v>
      </c>
      <c r="K50" s="37" t="s">
        <v>204</v>
      </c>
      <c r="L50" s="37"/>
    </row>
    <row r="51" spans="2:12" s="40" customFormat="1" x14ac:dyDescent="0.25">
      <c r="B51" s="38"/>
      <c r="C51" s="38"/>
      <c r="D51" s="38"/>
      <c r="E51" s="38">
        <v>7221</v>
      </c>
      <c r="F51" s="43" t="s">
        <v>265</v>
      </c>
      <c r="G51" s="106">
        <v>0</v>
      </c>
      <c r="H51" s="105"/>
      <c r="I51" s="105"/>
      <c r="J51" s="106">
        <v>1360</v>
      </c>
      <c r="K51" s="39" t="s">
        <v>204</v>
      </c>
      <c r="L51" s="37"/>
    </row>
    <row r="52" spans="2:12" x14ac:dyDescent="0.25">
      <c r="B52" s="52"/>
      <c r="C52" s="52"/>
      <c r="D52" s="52"/>
      <c r="E52" s="53"/>
      <c r="F52" s="54"/>
      <c r="G52" s="107"/>
      <c r="H52" s="107"/>
      <c r="I52" s="107"/>
      <c r="J52" s="108"/>
      <c r="K52" s="40"/>
      <c r="L52" s="40"/>
    </row>
    <row r="53" spans="2:12" ht="15.75" customHeight="1" x14ac:dyDescent="0.25">
      <c r="C53" s="40"/>
      <c r="G53" s="102"/>
      <c r="H53" s="102"/>
      <c r="I53" s="102"/>
      <c r="J53" s="83"/>
    </row>
    <row r="54" spans="2:12" ht="47.25" x14ac:dyDescent="0.25">
      <c r="B54" s="217" t="s">
        <v>8</v>
      </c>
      <c r="C54" s="218"/>
      <c r="D54" s="218"/>
      <c r="E54" s="218"/>
      <c r="F54" s="219"/>
      <c r="G54" s="85" t="s">
        <v>170</v>
      </c>
      <c r="H54" s="85" t="s">
        <v>207</v>
      </c>
      <c r="I54" s="85" t="s">
        <v>208</v>
      </c>
      <c r="J54" s="85" t="s">
        <v>209</v>
      </c>
      <c r="K54" s="29" t="s">
        <v>17</v>
      </c>
      <c r="L54" s="29" t="s">
        <v>44</v>
      </c>
    </row>
    <row r="55" spans="2:12" ht="12.75" customHeight="1" x14ac:dyDescent="0.25">
      <c r="B55" s="217">
        <v>1</v>
      </c>
      <c r="C55" s="218"/>
      <c r="D55" s="218"/>
      <c r="E55" s="218"/>
      <c r="F55" s="219"/>
      <c r="G55" s="56">
        <v>2</v>
      </c>
      <c r="H55" s="56">
        <v>3</v>
      </c>
      <c r="I55" s="56">
        <v>4</v>
      </c>
      <c r="J55" s="56">
        <v>5</v>
      </c>
      <c r="K55" s="29" t="s">
        <v>19</v>
      </c>
      <c r="L55" s="29" t="s">
        <v>20</v>
      </c>
    </row>
    <row r="56" spans="2:12" x14ac:dyDescent="0.25">
      <c r="B56" s="30"/>
      <c r="C56" s="30"/>
      <c r="D56" s="30"/>
      <c r="E56" s="31"/>
      <c r="F56" s="30" t="s">
        <v>9</v>
      </c>
      <c r="G56" s="87">
        <f>G57+G117+G136+G140</f>
        <v>18472703.570000004</v>
      </c>
      <c r="H56" s="87">
        <f t="shared" ref="H56:J56" si="16">H57+H117+H136+H140</f>
        <v>60402866.57</v>
      </c>
      <c r="I56" s="87">
        <f>I57+I117+I136+I140</f>
        <v>60402866.57</v>
      </c>
      <c r="J56" s="87">
        <f t="shared" si="16"/>
        <v>25438814.330000002</v>
      </c>
      <c r="K56" s="33">
        <f>J56/G56*100</f>
        <v>137.71029364274042</v>
      </c>
      <c r="L56" s="33">
        <f>J56/I56*100</f>
        <v>42.11524348851777</v>
      </c>
    </row>
    <row r="57" spans="2:12" x14ac:dyDescent="0.25">
      <c r="B57" s="30">
        <v>3</v>
      </c>
      <c r="C57" s="30"/>
      <c r="D57" s="30"/>
      <c r="E57" s="31"/>
      <c r="F57" s="30" t="s">
        <v>4</v>
      </c>
      <c r="G57" s="87">
        <f>G58+G65+G101+G111+G106</f>
        <v>15016830.050000003</v>
      </c>
      <c r="H57" s="87">
        <f>H58+H65+H101+H111+H106</f>
        <v>35627390.039999999</v>
      </c>
      <c r="I57" s="87">
        <f>I58+I65+I101+I111+I106</f>
        <v>35627390.039999999</v>
      </c>
      <c r="J57" s="87">
        <f>J58+J65+J101+J111+J106</f>
        <v>18756751.600000001</v>
      </c>
      <c r="K57" s="33">
        <f t="shared" ref="K57:K126" si="17">J57/G57*100</f>
        <v>124.9048669895548</v>
      </c>
      <c r="L57" s="33">
        <f t="shared" ref="L57:L121" si="18">J57/I57*100</f>
        <v>52.646998780829023</v>
      </c>
    </row>
    <row r="58" spans="2:12" x14ac:dyDescent="0.25">
      <c r="B58" s="30"/>
      <c r="C58" s="34">
        <v>31</v>
      </c>
      <c r="D58" s="34"/>
      <c r="E58" s="35"/>
      <c r="F58" s="34" t="s">
        <v>5</v>
      </c>
      <c r="G58" s="101">
        <f t="shared" ref="G58" si="19">G59+G61+G63</f>
        <v>12222693.609999999</v>
      </c>
      <c r="H58" s="101">
        <v>26895600</v>
      </c>
      <c r="I58" s="101">
        <v>26895600</v>
      </c>
      <c r="J58" s="101">
        <f t="shared" ref="J58" si="20">J59+J61+J63</f>
        <v>13100365.9</v>
      </c>
      <c r="K58" s="37">
        <f t="shared" si="17"/>
        <v>107.18067815495213</v>
      </c>
      <c r="L58" s="37">
        <f t="shared" si="18"/>
        <v>48.708212123916184</v>
      </c>
    </row>
    <row r="59" spans="2:12" x14ac:dyDescent="0.25">
      <c r="B59" s="41"/>
      <c r="C59" s="41"/>
      <c r="D59" s="41">
        <v>311</v>
      </c>
      <c r="E59" s="38"/>
      <c r="F59" s="41" t="s">
        <v>27</v>
      </c>
      <c r="G59" s="101">
        <f t="shared" ref="G59:J59" si="21">G60</f>
        <v>10249283.539999999</v>
      </c>
      <c r="H59" s="101"/>
      <c r="I59" s="101"/>
      <c r="J59" s="101">
        <f t="shared" si="21"/>
        <v>10912947.880000001</v>
      </c>
      <c r="K59" s="37">
        <f t="shared" si="17"/>
        <v>106.47522665764792</v>
      </c>
      <c r="L59" s="37"/>
    </row>
    <row r="60" spans="2:12" s="40" customFormat="1" x14ac:dyDescent="0.25">
      <c r="B60" s="38"/>
      <c r="C60" s="38"/>
      <c r="D60" s="38"/>
      <c r="E60" s="38">
        <v>3111</v>
      </c>
      <c r="F60" s="38" t="s">
        <v>28</v>
      </c>
      <c r="G60" s="106">
        <v>10249283.539999999</v>
      </c>
      <c r="H60" s="105"/>
      <c r="I60" s="105"/>
      <c r="J60" s="106">
        <v>10912947.880000001</v>
      </c>
      <c r="K60" s="37">
        <f t="shared" si="17"/>
        <v>106.47522665764792</v>
      </c>
      <c r="L60" s="37"/>
    </row>
    <row r="61" spans="2:12" x14ac:dyDescent="0.25">
      <c r="B61" s="41"/>
      <c r="C61" s="41"/>
      <c r="D61" s="41">
        <v>312</v>
      </c>
      <c r="E61" s="38"/>
      <c r="F61" s="46" t="s">
        <v>79</v>
      </c>
      <c r="G61" s="101">
        <f t="shared" ref="G61:J61" si="22">G62</f>
        <v>399338.71</v>
      </c>
      <c r="H61" s="101"/>
      <c r="I61" s="101"/>
      <c r="J61" s="101">
        <f t="shared" si="22"/>
        <v>466142.43</v>
      </c>
      <c r="K61" s="37">
        <f t="shared" si="17"/>
        <v>116.72858611678292</v>
      </c>
      <c r="L61" s="37"/>
    </row>
    <row r="62" spans="2:12" s="40" customFormat="1" x14ac:dyDescent="0.25">
      <c r="B62" s="38"/>
      <c r="C62" s="38"/>
      <c r="D62" s="38"/>
      <c r="E62" s="38">
        <v>3121</v>
      </c>
      <c r="F62" s="47" t="s">
        <v>79</v>
      </c>
      <c r="G62" s="106">
        <v>399338.71</v>
      </c>
      <c r="H62" s="105"/>
      <c r="I62" s="105"/>
      <c r="J62" s="106">
        <v>466142.43</v>
      </c>
      <c r="K62" s="37">
        <f t="shared" si="17"/>
        <v>116.72858611678292</v>
      </c>
      <c r="L62" s="37"/>
    </row>
    <row r="63" spans="2:12" x14ac:dyDescent="0.25">
      <c r="B63" s="41"/>
      <c r="C63" s="41"/>
      <c r="D63" s="41">
        <v>313</v>
      </c>
      <c r="E63" s="38"/>
      <c r="F63" s="46" t="s">
        <v>80</v>
      </c>
      <c r="G63" s="101">
        <f t="shared" ref="G63:J63" si="23">G64</f>
        <v>1574071.36</v>
      </c>
      <c r="H63" s="101"/>
      <c r="I63" s="101"/>
      <c r="J63" s="101">
        <f t="shared" si="23"/>
        <v>1721275.59</v>
      </c>
      <c r="K63" s="37">
        <f t="shared" si="17"/>
        <v>109.35181426590471</v>
      </c>
      <c r="L63" s="37"/>
    </row>
    <row r="64" spans="2:12" s="40" customFormat="1" x14ac:dyDescent="0.25">
      <c r="B64" s="38"/>
      <c r="C64" s="38"/>
      <c r="D64" s="38"/>
      <c r="E64" s="38">
        <v>3132</v>
      </c>
      <c r="F64" s="47" t="s">
        <v>81</v>
      </c>
      <c r="G64" s="106">
        <v>1574071.36</v>
      </c>
      <c r="H64" s="105"/>
      <c r="I64" s="105"/>
      <c r="J64" s="106">
        <v>1721275.59</v>
      </c>
      <c r="K64" s="37">
        <f t="shared" si="17"/>
        <v>109.35181426590471</v>
      </c>
      <c r="L64" s="37"/>
    </row>
    <row r="65" spans="2:12" x14ac:dyDescent="0.25">
      <c r="B65" s="41"/>
      <c r="C65" s="41">
        <v>32</v>
      </c>
      <c r="D65" s="38"/>
      <c r="E65" s="38"/>
      <c r="F65" s="41" t="s">
        <v>14</v>
      </c>
      <c r="G65" s="101">
        <f>G66+G71+G78+G94+G88+G90</f>
        <v>2536713.5300000003</v>
      </c>
      <c r="H65" s="101">
        <v>6033386.6200000001</v>
      </c>
      <c r="I65" s="101">
        <v>6033386.6200000001</v>
      </c>
      <c r="J65" s="101">
        <f>J66+J71+J78+J94+J88+J90</f>
        <v>3024797.0500000003</v>
      </c>
      <c r="K65" s="37">
        <f t="shared" si="17"/>
        <v>119.24078198928515</v>
      </c>
      <c r="L65" s="37">
        <f t="shared" si="18"/>
        <v>50.134314946321147</v>
      </c>
    </row>
    <row r="66" spans="2:12" x14ac:dyDescent="0.25">
      <c r="B66" s="41"/>
      <c r="C66" s="41"/>
      <c r="D66" s="41">
        <v>321</v>
      </c>
      <c r="E66" s="38"/>
      <c r="F66" s="41" t="s">
        <v>29</v>
      </c>
      <c r="G66" s="101">
        <f t="shared" ref="G66" si="24">G67+G68+G69+G70</f>
        <v>272508.58999999997</v>
      </c>
      <c r="H66" s="101"/>
      <c r="I66" s="101"/>
      <c r="J66" s="101">
        <f t="shared" ref="J66" si="25">J67+J68+J69+J70</f>
        <v>338220.79000000004</v>
      </c>
      <c r="K66" s="37">
        <f t="shared" si="17"/>
        <v>124.1138086692974</v>
      </c>
      <c r="L66" s="37"/>
    </row>
    <row r="67" spans="2:12" s="40" customFormat="1" x14ac:dyDescent="0.25">
      <c r="B67" s="38"/>
      <c r="C67" s="49"/>
      <c r="D67" s="38"/>
      <c r="E67" s="38">
        <v>3211</v>
      </c>
      <c r="F67" s="43" t="s">
        <v>30</v>
      </c>
      <c r="G67" s="106">
        <v>8904.6299999999992</v>
      </c>
      <c r="H67" s="105"/>
      <c r="I67" s="105"/>
      <c r="J67" s="106">
        <v>21991.23</v>
      </c>
      <c r="K67" s="37">
        <f t="shared" si="17"/>
        <v>246.96399513511511</v>
      </c>
      <c r="L67" s="37"/>
    </row>
    <row r="68" spans="2:12" s="40" customFormat="1" ht="30" x14ac:dyDescent="0.25">
      <c r="B68" s="38"/>
      <c r="C68" s="49"/>
      <c r="D68" s="38"/>
      <c r="E68" s="38">
        <v>3212</v>
      </c>
      <c r="F68" s="57" t="s">
        <v>82</v>
      </c>
      <c r="G68" s="106">
        <v>237409.84</v>
      </c>
      <c r="H68" s="105"/>
      <c r="I68" s="105"/>
      <c r="J68" s="106">
        <v>280760.64</v>
      </c>
      <c r="K68" s="37">
        <f t="shared" si="17"/>
        <v>118.25990026361166</v>
      </c>
      <c r="L68" s="37"/>
    </row>
    <row r="69" spans="2:12" s="40" customFormat="1" x14ac:dyDescent="0.25">
      <c r="B69" s="38"/>
      <c r="C69" s="38"/>
      <c r="D69" s="38"/>
      <c r="E69" s="38">
        <v>3213</v>
      </c>
      <c r="F69" s="57" t="s">
        <v>83</v>
      </c>
      <c r="G69" s="106">
        <v>23393.02</v>
      </c>
      <c r="H69" s="105"/>
      <c r="I69" s="105"/>
      <c r="J69" s="106">
        <v>35355.019999999997</v>
      </c>
      <c r="K69" s="37">
        <f t="shared" si="17"/>
        <v>151.13491118290838</v>
      </c>
      <c r="L69" s="37"/>
    </row>
    <row r="70" spans="2:12" s="40" customFormat="1" x14ac:dyDescent="0.25">
      <c r="B70" s="38"/>
      <c r="C70" s="38"/>
      <c r="D70" s="38"/>
      <c r="E70" s="38">
        <v>3214</v>
      </c>
      <c r="F70" s="57" t="s">
        <v>142</v>
      </c>
      <c r="G70" s="106">
        <v>2801.1</v>
      </c>
      <c r="H70" s="105"/>
      <c r="I70" s="105"/>
      <c r="J70" s="106">
        <v>113.9</v>
      </c>
      <c r="K70" s="37">
        <f t="shared" si="17"/>
        <v>4.0662596836956917</v>
      </c>
      <c r="L70" s="37"/>
    </row>
    <row r="71" spans="2:12" x14ac:dyDescent="0.25">
      <c r="B71" s="41"/>
      <c r="C71" s="41"/>
      <c r="D71" s="41">
        <v>322</v>
      </c>
      <c r="E71" s="38"/>
      <c r="F71" s="58" t="s">
        <v>84</v>
      </c>
      <c r="G71" s="101">
        <f t="shared" ref="G71" si="26">SUM(G72:G77)</f>
        <v>987930.99</v>
      </c>
      <c r="H71" s="101"/>
      <c r="I71" s="101"/>
      <c r="J71" s="101">
        <f t="shared" ref="J71" si="27">SUM(J72:J77)</f>
        <v>983774.5199999999</v>
      </c>
      <c r="K71" s="37">
        <f t="shared" si="17"/>
        <v>99.579275269014474</v>
      </c>
      <c r="L71" s="37"/>
    </row>
    <row r="72" spans="2:12" s="40" customFormat="1" x14ac:dyDescent="0.25">
      <c r="B72" s="38"/>
      <c r="C72" s="38"/>
      <c r="D72" s="38"/>
      <c r="E72" s="38">
        <v>3221</v>
      </c>
      <c r="F72" s="57" t="s">
        <v>85</v>
      </c>
      <c r="G72" s="106">
        <v>134966.35</v>
      </c>
      <c r="H72" s="105"/>
      <c r="I72" s="105"/>
      <c r="J72" s="106">
        <v>128367.54</v>
      </c>
      <c r="K72" s="37">
        <f t="shared" si="17"/>
        <v>95.110773907718468</v>
      </c>
      <c r="L72" s="37"/>
    </row>
    <row r="73" spans="2:12" s="40" customFormat="1" x14ac:dyDescent="0.25">
      <c r="B73" s="38"/>
      <c r="C73" s="38"/>
      <c r="D73" s="38"/>
      <c r="E73" s="38">
        <v>3222</v>
      </c>
      <c r="F73" s="57" t="s">
        <v>86</v>
      </c>
      <c r="G73" s="106">
        <v>407868.78</v>
      </c>
      <c r="H73" s="105"/>
      <c r="I73" s="105"/>
      <c r="J73" s="106">
        <v>415369.68</v>
      </c>
      <c r="K73" s="37">
        <f t="shared" si="17"/>
        <v>101.83904735243526</v>
      </c>
      <c r="L73" s="37"/>
    </row>
    <row r="74" spans="2:12" s="40" customFormat="1" x14ac:dyDescent="0.25">
      <c r="B74" s="38"/>
      <c r="C74" s="38"/>
      <c r="D74" s="38"/>
      <c r="E74" s="38">
        <v>3223</v>
      </c>
      <c r="F74" s="57" t="s">
        <v>87</v>
      </c>
      <c r="G74" s="106">
        <v>381951.99</v>
      </c>
      <c r="H74" s="105"/>
      <c r="I74" s="105"/>
      <c r="J74" s="106">
        <v>380105.46</v>
      </c>
      <c r="K74" s="37">
        <f t="shared" si="17"/>
        <v>99.516554423502285</v>
      </c>
      <c r="L74" s="37"/>
    </row>
    <row r="75" spans="2:12" s="40" customFormat="1" ht="30" x14ac:dyDescent="0.25">
      <c r="B75" s="38"/>
      <c r="C75" s="38"/>
      <c r="D75" s="38"/>
      <c r="E75" s="38">
        <v>3224</v>
      </c>
      <c r="F75" s="57" t="s">
        <v>88</v>
      </c>
      <c r="G75" s="106">
        <v>51519.65</v>
      </c>
      <c r="H75" s="105"/>
      <c r="I75" s="105"/>
      <c r="J75" s="106">
        <v>42535.83</v>
      </c>
      <c r="K75" s="37">
        <f t="shared" si="17"/>
        <v>82.562342717778563</v>
      </c>
      <c r="L75" s="37"/>
    </row>
    <row r="76" spans="2:12" s="40" customFormat="1" x14ac:dyDescent="0.25">
      <c r="B76" s="38"/>
      <c r="C76" s="38"/>
      <c r="D76" s="38"/>
      <c r="E76" s="38">
        <v>3225</v>
      </c>
      <c r="F76" s="57" t="s">
        <v>89</v>
      </c>
      <c r="G76" s="106">
        <v>10570.94</v>
      </c>
      <c r="H76" s="105"/>
      <c r="I76" s="105"/>
      <c r="J76" s="106">
        <v>17396.009999999998</v>
      </c>
      <c r="K76" s="37">
        <f t="shared" si="17"/>
        <v>164.56445689787282</v>
      </c>
      <c r="L76" s="37"/>
    </row>
    <row r="77" spans="2:12" s="40" customFormat="1" x14ac:dyDescent="0.25">
      <c r="B77" s="38"/>
      <c r="C77" s="38"/>
      <c r="D77" s="38"/>
      <c r="E77" s="38">
        <v>3227</v>
      </c>
      <c r="F77" s="57" t="s">
        <v>90</v>
      </c>
      <c r="G77" s="106">
        <v>1053.28</v>
      </c>
      <c r="H77" s="105"/>
      <c r="I77" s="105"/>
      <c r="J77" s="106">
        <v>0</v>
      </c>
      <c r="K77" s="37" t="s">
        <v>204</v>
      </c>
      <c r="L77" s="37"/>
    </row>
    <row r="78" spans="2:12" x14ac:dyDescent="0.25">
      <c r="B78" s="41"/>
      <c r="C78" s="41"/>
      <c r="D78" s="41">
        <v>323</v>
      </c>
      <c r="E78" s="38"/>
      <c r="F78" s="58" t="s">
        <v>91</v>
      </c>
      <c r="G78" s="101">
        <f t="shared" ref="G78" si="28">SUM(G79:G87)</f>
        <v>584104.22</v>
      </c>
      <c r="H78" s="101"/>
      <c r="I78" s="101"/>
      <c r="J78" s="101">
        <f t="shared" ref="J78" si="29">SUM(J79:J87)</f>
        <v>902701.10000000009</v>
      </c>
      <c r="K78" s="37">
        <f t="shared" si="17"/>
        <v>154.54452631758082</v>
      </c>
      <c r="L78" s="37"/>
    </row>
    <row r="79" spans="2:12" s="40" customFormat="1" x14ac:dyDescent="0.25">
      <c r="B79" s="38"/>
      <c r="C79" s="38"/>
      <c r="D79" s="38"/>
      <c r="E79" s="38">
        <v>3231</v>
      </c>
      <c r="F79" s="57" t="s">
        <v>92</v>
      </c>
      <c r="G79" s="106">
        <v>58370.03</v>
      </c>
      <c r="H79" s="105"/>
      <c r="I79" s="105"/>
      <c r="J79" s="106">
        <v>78915.009999999995</v>
      </c>
      <c r="K79" s="37">
        <f t="shared" si="17"/>
        <v>135.19782326649482</v>
      </c>
      <c r="L79" s="37"/>
    </row>
    <row r="80" spans="2:12" s="40" customFormat="1" x14ac:dyDescent="0.25">
      <c r="B80" s="38"/>
      <c r="C80" s="38"/>
      <c r="D80" s="38"/>
      <c r="E80" s="38">
        <v>3232</v>
      </c>
      <c r="F80" s="57" t="s">
        <v>93</v>
      </c>
      <c r="G80" s="106">
        <v>121254.93</v>
      </c>
      <c r="H80" s="105"/>
      <c r="I80" s="105"/>
      <c r="J80" s="106">
        <v>278842.83</v>
      </c>
      <c r="K80" s="37">
        <f t="shared" si="17"/>
        <v>229.96411774762481</v>
      </c>
      <c r="L80" s="37"/>
    </row>
    <row r="81" spans="2:12" s="40" customFormat="1" x14ac:dyDescent="0.25">
      <c r="B81" s="38"/>
      <c r="C81" s="38"/>
      <c r="D81" s="38"/>
      <c r="E81" s="38">
        <v>3233</v>
      </c>
      <c r="F81" s="57" t="s">
        <v>94</v>
      </c>
      <c r="G81" s="106">
        <v>8763.7900000000009</v>
      </c>
      <c r="H81" s="105"/>
      <c r="I81" s="105"/>
      <c r="J81" s="106">
        <v>10327.459999999999</v>
      </c>
      <c r="K81" s="37">
        <f t="shared" si="17"/>
        <v>117.84239467171165</v>
      </c>
      <c r="L81" s="37"/>
    </row>
    <row r="82" spans="2:12" s="40" customFormat="1" x14ac:dyDescent="0.25">
      <c r="B82" s="38"/>
      <c r="C82" s="38"/>
      <c r="D82" s="38"/>
      <c r="E82" s="38">
        <v>3234</v>
      </c>
      <c r="F82" s="57" t="s">
        <v>95</v>
      </c>
      <c r="G82" s="106">
        <v>177357.55</v>
      </c>
      <c r="H82" s="105"/>
      <c r="I82" s="105"/>
      <c r="J82" s="106">
        <v>218815.62</v>
      </c>
      <c r="K82" s="37">
        <f t="shared" si="17"/>
        <v>123.37541875155583</v>
      </c>
      <c r="L82" s="37"/>
    </row>
    <row r="83" spans="2:12" s="40" customFormat="1" x14ac:dyDescent="0.25">
      <c r="B83" s="38"/>
      <c r="C83" s="38"/>
      <c r="D83" s="38"/>
      <c r="E83" s="38">
        <v>3235</v>
      </c>
      <c r="F83" s="57" t="s">
        <v>96</v>
      </c>
      <c r="G83" s="106">
        <v>16890.23</v>
      </c>
      <c r="H83" s="105"/>
      <c r="I83" s="105"/>
      <c r="J83" s="106">
        <v>24183.48</v>
      </c>
      <c r="K83" s="37">
        <f t="shared" si="17"/>
        <v>143.18028824947916</v>
      </c>
      <c r="L83" s="37"/>
    </row>
    <row r="84" spans="2:12" s="40" customFormat="1" x14ac:dyDescent="0.25">
      <c r="B84" s="38"/>
      <c r="C84" s="38"/>
      <c r="D84" s="38"/>
      <c r="E84" s="38">
        <v>3236</v>
      </c>
      <c r="F84" s="57" t="s">
        <v>97</v>
      </c>
      <c r="G84" s="106">
        <v>85452.67</v>
      </c>
      <c r="H84" s="105"/>
      <c r="I84" s="105"/>
      <c r="J84" s="106">
        <v>91220.85</v>
      </c>
      <c r="K84" s="37">
        <f t="shared" si="17"/>
        <v>106.75014601650248</v>
      </c>
      <c r="L84" s="37"/>
    </row>
    <row r="85" spans="2:12" s="40" customFormat="1" x14ac:dyDescent="0.25">
      <c r="B85" s="38"/>
      <c r="C85" s="38"/>
      <c r="D85" s="38"/>
      <c r="E85" s="38">
        <v>3237</v>
      </c>
      <c r="F85" s="57" t="s">
        <v>98</v>
      </c>
      <c r="G85" s="106">
        <v>28146.11</v>
      </c>
      <c r="H85" s="105"/>
      <c r="I85" s="105"/>
      <c r="J85" s="106">
        <v>93796.51</v>
      </c>
      <c r="K85" s="37">
        <f t="shared" si="17"/>
        <v>333.24857324866559</v>
      </c>
      <c r="L85" s="37"/>
    </row>
    <row r="86" spans="2:12" s="40" customFormat="1" x14ac:dyDescent="0.25">
      <c r="B86" s="38"/>
      <c r="C86" s="38"/>
      <c r="D86" s="38"/>
      <c r="E86" s="38">
        <v>3238</v>
      </c>
      <c r="F86" s="57" t="s">
        <v>99</v>
      </c>
      <c r="G86" s="106">
        <v>80109.66</v>
      </c>
      <c r="H86" s="105"/>
      <c r="I86" s="105"/>
      <c r="J86" s="106">
        <v>99894.16</v>
      </c>
      <c r="K86" s="37">
        <f t="shared" si="17"/>
        <v>124.69677189991819</v>
      </c>
      <c r="L86" s="37"/>
    </row>
    <row r="87" spans="2:12" s="40" customFormat="1" x14ac:dyDescent="0.25">
      <c r="B87" s="38"/>
      <c r="C87" s="38"/>
      <c r="D87" s="38"/>
      <c r="E87" s="38">
        <v>3239</v>
      </c>
      <c r="F87" s="57" t="s">
        <v>100</v>
      </c>
      <c r="G87" s="106">
        <v>7759.25</v>
      </c>
      <c r="H87" s="105"/>
      <c r="I87" s="105"/>
      <c r="J87" s="106">
        <v>6705.18</v>
      </c>
      <c r="K87" s="37">
        <f t="shared" si="17"/>
        <v>86.41531075812739</v>
      </c>
      <c r="L87" s="37"/>
    </row>
    <row r="88" spans="2:12" x14ac:dyDescent="0.25">
      <c r="B88" s="41"/>
      <c r="C88" s="41"/>
      <c r="D88" s="41">
        <v>324</v>
      </c>
      <c r="E88" s="41"/>
      <c r="F88" s="58" t="s">
        <v>143</v>
      </c>
      <c r="G88" s="101">
        <f t="shared" ref="G88:J88" si="30">G89</f>
        <v>3950.04</v>
      </c>
      <c r="H88" s="101"/>
      <c r="I88" s="101"/>
      <c r="J88" s="101">
        <f t="shared" si="30"/>
        <v>1585.47</v>
      </c>
      <c r="K88" s="37">
        <f t="shared" si="17"/>
        <v>40.138074551143788</v>
      </c>
      <c r="L88" s="37"/>
    </row>
    <row r="89" spans="2:12" s="40" customFormat="1" x14ac:dyDescent="0.25">
      <c r="B89" s="38"/>
      <c r="C89" s="38"/>
      <c r="D89" s="38"/>
      <c r="E89" s="38">
        <v>3241</v>
      </c>
      <c r="F89" s="57" t="s">
        <v>143</v>
      </c>
      <c r="G89" s="106">
        <v>3950.04</v>
      </c>
      <c r="H89" s="105"/>
      <c r="I89" s="105"/>
      <c r="J89" s="106">
        <v>1585.47</v>
      </c>
      <c r="K89" s="37">
        <f t="shared" si="17"/>
        <v>40.138074551143788</v>
      </c>
      <c r="L89" s="37"/>
    </row>
    <row r="90" spans="2:12" s="40" customFormat="1" ht="30" x14ac:dyDescent="0.25">
      <c r="B90" s="38"/>
      <c r="C90" s="38"/>
      <c r="D90" s="41">
        <v>325</v>
      </c>
      <c r="E90" s="38"/>
      <c r="F90" s="96" t="s">
        <v>199</v>
      </c>
      <c r="G90" s="105">
        <f>G91+G92+G93</f>
        <v>632685.36</v>
      </c>
      <c r="H90" s="105"/>
      <c r="I90" s="105"/>
      <c r="J90" s="105">
        <f>J91+J92+J93</f>
        <v>750534.62000000011</v>
      </c>
      <c r="K90" s="37">
        <f t="shared" si="17"/>
        <v>118.62683530404436</v>
      </c>
      <c r="L90" s="37"/>
    </row>
    <row r="91" spans="2:12" s="40" customFormat="1" ht="30" x14ac:dyDescent="0.25">
      <c r="B91" s="38"/>
      <c r="C91" s="38"/>
      <c r="D91" s="38"/>
      <c r="E91" s="38">
        <v>3251</v>
      </c>
      <c r="F91" s="95" t="s">
        <v>200</v>
      </c>
      <c r="G91" s="106">
        <v>630286.68000000005</v>
      </c>
      <c r="H91" s="105"/>
      <c r="I91" s="105"/>
      <c r="J91" s="106">
        <v>747398.4</v>
      </c>
      <c r="K91" s="37">
        <f t="shared" si="17"/>
        <v>118.58070679837307</v>
      </c>
      <c r="L91" s="37"/>
    </row>
    <row r="92" spans="2:12" s="40" customFormat="1" ht="30" x14ac:dyDescent="0.25">
      <c r="B92" s="38"/>
      <c r="C92" s="38"/>
      <c r="D92" s="38"/>
      <c r="E92" s="38">
        <v>3252</v>
      </c>
      <c r="F92" s="95" t="s">
        <v>201</v>
      </c>
      <c r="G92" s="106">
        <v>2002.85</v>
      </c>
      <c r="H92" s="105"/>
      <c r="I92" s="105"/>
      <c r="J92" s="106">
        <v>1404.42</v>
      </c>
      <c r="K92" s="37">
        <f t="shared" si="17"/>
        <v>70.121077464612938</v>
      </c>
      <c r="L92" s="37"/>
    </row>
    <row r="93" spans="2:12" s="40" customFormat="1" ht="30" x14ac:dyDescent="0.25">
      <c r="B93" s="38"/>
      <c r="C93" s="38"/>
      <c r="D93" s="38"/>
      <c r="E93" s="38">
        <v>3253</v>
      </c>
      <c r="F93" s="95" t="s">
        <v>202</v>
      </c>
      <c r="G93" s="106">
        <v>395.83</v>
      </c>
      <c r="H93" s="105"/>
      <c r="I93" s="105"/>
      <c r="J93" s="106">
        <v>1731.8</v>
      </c>
      <c r="K93" s="37">
        <f t="shared" si="17"/>
        <v>437.51105272465452</v>
      </c>
      <c r="L93" s="37"/>
    </row>
    <row r="94" spans="2:12" x14ac:dyDescent="0.25">
      <c r="B94" s="41"/>
      <c r="C94" s="41"/>
      <c r="D94" s="41">
        <v>329</v>
      </c>
      <c r="E94" s="38"/>
      <c r="F94" s="58" t="s">
        <v>101</v>
      </c>
      <c r="G94" s="101">
        <f>SUM(G95:G100)</f>
        <v>55534.33</v>
      </c>
      <c r="H94" s="101"/>
      <c r="I94" s="101"/>
      <c r="J94" s="101">
        <f>SUM(J95:J100)</f>
        <v>47980.55</v>
      </c>
      <c r="K94" s="37">
        <f t="shared" si="17"/>
        <v>86.397999219581834</v>
      </c>
      <c r="L94" s="37"/>
    </row>
    <row r="95" spans="2:12" s="40" customFormat="1" ht="30" x14ac:dyDescent="0.25">
      <c r="B95" s="38"/>
      <c r="C95" s="38"/>
      <c r="D95" s="38"/>
      <c r="E95" s="38">
        <v>3291</v>
      </c>
      <c r="F95" s="57" t="s">
        <v>102</v>
      </c>
      <c r="G95" s="106">
        <v>5898.92</v>
      </c>
      <c r="H95" s="105"/>
      <c r="I95" s="105"/>
      <c r="J95" s="106">
        <v>12155.4</v>
      </c>
      <c r="K95" s="37">
        <f t="shared" si="17"/>
        <v>206.06144853634225</v>
      </c>
      <c r="L95" s="37"/>
    </row>
    <row r="96" spans="2:12" s="40" customFormat="1" x14ac:dyDescent="0.25">
      <c r="B96" s="38"/>
      <c r="C96" s="38"/>
      <c r="D96" s="38"/>
      <c r="E96" s="38">
        <v>3292</v>
      </c>
      <c r="F96" s="57" t="s">
        <v>103</v>
      </c>
      <c r="G96" s="106">
        <v>13708.22</v>
      </c>
      <c r="H96" s="105"/>
      <c r="I96" s="105"/>
      <c r="J96" s="106">
        <v>12396.35</v>
      </c>
      <c r="K96" s="37">
        <f t="shared" si="17"/>
        <v>90.430048540218948</v>
      </c>
      <c r="L96" s="37"/>
    </row>
    <row r="97" spans="2:12" s="40" customFormat="1" x14ac:dyDescent="0.25">
      <c r="B97" s="38"/>
      <c r="C97" s="38"/>
      <c r="D97" s="38"/>
      <c r="E97" s="38">
        <v>3293</v>
      </c>
      <c r="F97" s="57" t="s">
        <v>104</v>
      </c>
      <c r="G97" s="106">
        <v>1829.25</v>
      </c>
      <c r="H97" s="105"/>
      <c r="I97" s="105"/>
      <c r="J97" s="106">
        <v>2256.54</v>
      </c>
      <c r="K97" s="37">
        <f t="shared" si="17"/>
        <v>123.35875358753587</v>
      </c>
      <c r="L97" s="37"/>
    </row>
    <row r="98" spans="2:12" s="40" customFormat="1" x14ac:dyDescent="0.25">
      <c r="B98" s="38"/>
      <c r="C98" s="38"/>
      <c r="D98" s="38"/>
      <c r="E98" s="38">
        <v>3294</v>
      </c>
      <c r="F98" s="57" t="s">
        <v>105</v>
      </c>
      <c r="G98" s="106">
        <v>3820.1</v>
      </c>
      <c r="H98" s="105"/>
      <c r="I98" s="105"/>
      <c r="J98" s="106">
        <v>3733.2</v>
      </c>
      <c r="K98" s="37">
        <f t="shared" si="17"/>
        <v>97.725190440040834</v>
      </c>
      <c r="L98" s="37"/>
    </row>
    <row r="99" spans="2:12" s="40" customFormat="1" x14ac:dyDescent="0.25">
      <c r="B99" s="38"/>
      <c r="C99" s="38"/>
      <c r="D99" s="38"/>
      <c r="E99" s="38">
        <v>3295</v>
      </c>
      <c r="F99" s="57" t="s">
        <v>106</v>
      </c>
      <c r="G99" s="106">
        <v>8287.2099999999991</v>
      </c>
      <c r="H99" s="105"/>
      <c r="I99" s="105"/>
      <c r="J99" s="106">
        <v>7981.2</v>
      </c>
      <c r="K99" s="37">
        <f t="shared" si="17"/>
        <v>96.307442432374714</v>
      </c>
      <c r="L99" s="37"/>
    </row>
    <row r="100" spans="2:12" s="40" customFormat="1" x14ac:dyDescent="0.25">
      <c r="B100" s="38"/>
      <c r="C100" s="38"/>
      <c r="D100" s="38"/>
      <c r="E100" s="38">
        <v>3299</v>
      </c>
      <c r="F100" s="57" t="s">
        <v>101</v>
      </c>
      <c r="G100" s="106">
        <v>21990.63</v>
      </c>
      <c r="H100" s="105"/>
      <c r="I100" s="105"/>
      <c r="J100" s="106">
        <v>9457.86</v>
      </c>
      <c r="K100" s="37">
        <f t="shared" si="17"/>
        <v>43.008590476944043</v>
      </c>
      <c r="L100" s="37"/>
    </row>
    <row r="101" spans="2:12" x14ac:dyDescent="0.25">
      <c r="B101" s="41"/>
      <c r="C101" s="41">
        <v>34</v>
      </c>
      <c r="D101" s="38"/>
      <c r="E101" s="38"/>
      <c r="F101" s="58" t="s">
        <v>107</v>
      </c>
      <c r="G101" s="101">
        <f>G102</f>
        <v>40682.720000000001</v>
      </c>
      <c r="H101" s="101">
        <v>111550</v>
      </c>
      <c r="I101" s="101">
        <v>111550</v>
      </c>
      <c r="J101" s="101">
        <f>J102</f>
        <v>48365.18</v>
      </c>
      <c r="K101" s="37">
        <f t="shared" si="17"/>
        <v>118.88384060849421</v>
      </c>
      <c r="L101" s="37">
        <f t="shared" si="18"/>
        <v>43.357400268937695</v>
      </c>
    </row>
    <row r="102" spans="2:12" x14ac:dyDescent="0.25">
      <c r="B102" s="41"/>
      <c r="C102" s="41"/>
      <c r="D102" s="41">
        <v>343</v>
      </c>
      <c r="E102" s="38"/>
      <c r="F102" s="58" t="s">
        <v>108</v>
      </c>
      <c r="G102" s="101">
        <f>SUM(G103:G105)</f>
        <v>40682.720000000001</v>
      </c>
      <c r="H102" s="101"/>
      <c r="I102" s="101"/>
      <c r="J102" s="101">
        <f>SUM(J103:J105)</f>
        <v>48365.18</v>
      </c>
      <c r="K102" s="37">
        <f t="shared" si="17"/>
        <v>118.88384060849421</v>
      </c>
      <c r="L102" s="37"/>
    </row>
    <row r="103" spans="2:12" s="40" customFormat="1" x14ac:dyDescent="0.25">
      <c r="B103" s="38"/>
      <c r="C103" s="38"/>
      <c r="D103" s="38"/>
      <c r="E103" s="38">
        <v>3431</v>
      </c>
      <c r="F103" s="57" t="s">
        <v>109</v>
      </c>
      <c r="G103" s="106">
        <v>7388.34</v>
      </c>
      <c r="H103" s="105"/>
      <c r="I103" s="105"/>
      <c r="J103" s="106">
        <v>19723.830000000002</v>
      </c>
      <c r="K103" s="37">
        <f t="shared" si="17"/>
        <v>266.95888386295167</v>
      </c>
      <c r="L103" s="37"/>
    </row>
    <row r="104" spans="2:12" s="40" customFormat="1" x14ac:dyDescent="0.25">
      <c r="B104" s="38"/>
      <c r="C104" s="38"/>
      <c r="D104" s="38"/>
      <c r="E104" s="38">
        <v>3433</v>
      </c>
      <c r="F104" s="57" t="s">
        <v>110</v>
      </c>
      <c r="G104" s="106">
        <v>19352.650000000001</v>
      </c>
      <c r="H104" s="105"/>
      <c r="I104" s="105"/>
      <c r="J104" s="106">
        <v>15081.82</v>
      </c>
      <c r="K104" s="37">
        <f t="shared" si="17"/>
        <v>77.931549426047582</v>
      </c>
      <c r="L104" s="37"/>
    </row>
    <row r="105" spans="2:12" s="40" customFormat="1" x14ac:dyDescent="0.25">
      <c r="B105" s="38"/>
      <c r="C105" s="38"/>
      <c r="D105" s="38"/>
      <c r="E105" s="38">
        <v>3434</v>
      </c>
      <c r="F105" s="57" t="s">
        <v>111</v>
      </c>
      <c r="G105" s="106">
        <v>13941.73</v>
      </c>
      <c r="H105" s="105"/>
      <c r="I105" s="105"/>
      <c r="J105" s="106">
        <v>13559.53</v>
      </c>
      <c r="K105" s="37">
        <f t="shared" si="17"/>
        <v>97.258589859364662</v>
      </c>
      <c r="L105" s="37"/>
    </row>
    <row r="106" spans="2:12" s="40" customFormat="1" x14ac:dyDescent="0.25">
      <c r="B106" s="38"/>
      <c r="C106" s="41">
        <v>36</v>
      </c>
      <c r="D106" s="41"/>
      <c r="E106" s="41"/>
      <c r="F106" s="58" t="s">
        <v>163</v>
      </c>
      <c r="G106" s="101">
        <f>G109+G107</f>
        <v>211251.06</v>
      </c>
      <c r="H106" s="101">
        <v>2579353.42</v>
      </c>
      <c r="I106" s="101">
        <v>2579353.42</v>
      </c>
      <c r="J106" s="101">
        <f>J109+J107</f>
        <v>2579325.17</v>
      </c>
      <c r="K106" s="37">
        <f t="shared" ref="K106" si="31">J106/G106*100</f>
        <v>1220.9762024389368</v>
      </c>
      <c r="L106" s="37">
        <f t="shared" ref="L106" si="32">J106/I106*100</f>
        <v>99.998904764280041</v>
      </c>
    </row>
    <row r="107" spans="2:12" s="40" customFormat="1" ht="30" x14ac:dyDescent="0.25">
      <c r="B107" s="38"/>
      <c r="C107" s="41"/>
      <c r="D107" s="41">
        <v>363</v>
      </c>
      <c r="E107" s="41"/>
      <c r="F107" s="58" t="s">
        <v>268</v>
      </c>
      <c r="G107" s="101">
        <v>0</v>
      </c>
      <c r="H107" s="101"/>
      <c r="I107" s="101"/>
      <c r="J107" s="101">
        <f t="shared" ref="G107:J109" si="33">J108</f>
        <v>671.75</v>
      </c>
      <c r="K107" s="37" t="s">
        <v>204</v>
      </c>
      <c r="L107" s="37"/>
    </row>
    <row r="108" spans="2:12" s="40" customFormat="1" ht="30" x14ac:dyDescent="0.25">
      <c r="B108" s="38"/>
      <c r="C108" s="41"/>
      <c r="D108" s="41"/>
      <c r="E108" s="41">
        <v>3632</v>
      </c>
      <c r="F108" s="58" t="s">
        <v>268</v>
      </c>
      <c r="G108" s="101">
        <v>0</v>
      </c>
      <c r="H108" s="101"/>
      <c r="I108" s="101"/>
      <c r="J108" s="101">
        <v>671.75</v>
      </c>
      <c r="K108" s="37" t="s">
        <v>204</v>
      </c>
      <c r="L108" s="37"/>
    </row>
    <row r="109" spans="2:12" s="40" customFormat="1" x14ac:dyDescent="0.25">
      <c r="B109" s="38"/>
      <c r="C109" s="41"/>
      <c r="D109" s="41">
        <v>369</v>
      </c>
      <c r="E109" s="41"/>
      <c r="F109" s="58" t="s">
        <v>164</v>
      </c>
      <c r="G109" s="101">
        <f t="shared" si="33"/>
        <v>211251.06</v>
      </c>
      <c r="H109" s="101"/>
      <c r="I109" s="101"/>
      <c r="J109" s="101">
        <f t="shared" si="33"/>
        <v>2578653.42</v>
      </c>
      <c r="K109" s="37">
        <f t="shared" si="17"/>
        <v>1220.6582158688341</v>
      </c>
      <c r="L109" s="37"/>
    </row>
    <row r="110" spans="2:12" s="40" customFormat="1" ht="45" x14ac:dyDescent="0.25">
      <c r="B110" s="38"/>
      <c r="C110" s="38"/>
      <c r="D110" s="38"/>
      <c r="E110" s="38">
        <v>3694</v>
      </c>
      <c r="F110" s="57" t="s">
        <v>165</v>
      </c>
      <c r="G110" s="106">
        <v>211251.06</v>
      </c>
      <c r="H110" s="105"/>
      <c r="I110" s="105"/>
      <c r="J110" s="106">
        <v>2578653.42</v>
      </c>
      <c r="K110" s="37">
        <f t="shared" si="17"/>
        <v>1220.6582158688341</v>
      </c>
      <c r="L110" s="37"/>
    </row>
    <row r="111" spans="2:12" x14ac:dyDescent="0.25">
      <c r="B111" s="41"/>
      <c r="C111" s="41">
        <v>38</v>
      </c>
      <c r="D111" s="38"/>
      <c r="E111" s="38"/>
      <c r="F111" s="58" t="s">
        <v>112</v>
      </c>
      <c r="G111" s="101">
        <f>G112+G115</f>
        <v>5489.13</v>
      </c>
      <c r="H111" s="101">
        <v>7500</v>
      </c>
      <c r="I111" s="101">
        <v>7500</v>
      </c>
      <c r="J111" s="101">
        <f>J114+J112+J116</f>
        <v>3898.3</v>
      </c>
      <c r="K111" s="37">
        <f>J111/G111*100</f>
        <v>71.018540278696264</v>
      </c>
      <c r="L111" s="37">
        <f t="shared" ref="L111" si="34">J111/I111*100</f>
        <v>51.977333333333334</v>
      </c>
    </row>
    <row r="112" spans="2:12" x14ac:dyDescent="0.25">
      <c r="B112" s="41"/>
      <c r="C112" s="41"/>
      <c r="D112" s="41">
        <v>381</v>
      </c>
      <c r="E112" s="38"/>
      <c r="F112" s="58" t="s">
        <v>72</v>
      </c>
      <c r="G112" s="101">
        <f t="shared" ref="G112:J112" si="35">G113</f>
        <v>5489.13</v>
      </c>
      <c r="H112" s="101"/>
      <c r="I112" s="101"/>
      <c r="J112" s="101">
        <f t="shared" si="35"/>
        <v>3300.94</v>
      </c>
      <c r="K112" s="37">
        <f t="shared" si="17"/>
        <v>60.135941396906247</v>
      </c>
      <c r="L112" s="37"/>
    </row>
    <row r="113" spans="2:12" s="40" customFormat="1" x14ac:dyDescent="0.25">
      <c r="B113" s="38"/>
      <c r="C113" s="38"/>
      <c r="D113" s="38"/>
      <c r="E113" s="38">
        <v>3811</v>
      </c>
      <c r="F113" s="57" t="s">
        <v>113</v>
      </c>
      <c r="G113" s="106">
        <v>5489.13</v>
      </c>
      <c r="H113" s="105"/>
      <c r="I113" s="105"/>
      <c r="J113" s="106">
        <v>3300.94</v>
      </c>
      <c r="K113" s="37">
        <f t="shared" si="17"/>
        <v>60.135941396906247</v>
      </c>
      <c r="L113" s="37"/>
    </row>
    <row r="114" spans="2:12" s="40" customFormat="1" x14ac:dyDescent="0.25">
      <c r="B114" s="38"/>
      <c r="C114" s="38"/>
      <c r="D114" s="38"/>
      <c r="E114" s="38">
        <v>3812</v>
      </c>
      <c r="F114" s="57" t="s">
        <v>269</v>
      </c>
      <c r="G114" s="106">
        <v>0</v>
      </c>
      <c r="H114" s="105"/>
      <c r="I114" s="105"/>
      <c r="J114" s="106">
        <v>467.36</v>
      </c>
      <c r="K114" s="37" t="s">
        <v>204</v>
      </c>
      <c r="L114" s="37"/>
    </row>
    <row r="115" spans="2:12" x14ac:dyDescent="0.25">
      <c r="B115" s="41"/>
      <c r="C115" s="41"/>
      <c r="D115" s="41">
        <v>383</v>
      </c>
      <c r="E115" s="41"/>
      <c r="F115" s="58" t="s">
        <v>270</v>
      </c>
      <c r="G115" s="82">
        <f t="shared" ref="G115:J115" si="36">G116</f>
        <v>0</v>
      </c>
      <c r="H115" s="101"/>
      <c r="I115" s="101"/>
      <c r="J115" s="82">
        <f t="shared" si="36"/>
        <v>130</v>
      </c>
      <c r="K115" s="37" t="s">
        <v>204</v>
      </c>
      <c r="L115" s="37"/>
    </row>
    <row r="116" spans="2:12" s="40" customFormat="1" x14ac:dyDescent="0.25">
      <c r="B116" s="38"/>
      <c r="C116" s="38"/>
      <c r="D116" s="38"/>
      <c r="E116" s="38">
        <v>3835</v>
      </c>
      <c r="F116" s="57" t="s">
        <v>271</v>
      </c>
      <c r="G116" s="106">
        <v>0</v>
      </c>
      <c r="H116" s="105"/>
      <c r="I116" s="105"/>
      <c r="J116" s="106">
        <v>130</v>
      </c>
      <c r="K116" s="37" t="s">
        <v>204</v>
      </c>
      <c r="L116" s="37"/>
    </row>
    <row r="117" spans="2:12" x14ac:dyDescent="0.25">
      <c r="B117" s="59">
        <v>4</v>
      </c>
      <c r="C117" s="59"/>
      <c r="D117" s="59"/>
      <c r="E117" s="60"/>
      <c r="F117" s="61" t="s">
        <v>6</v>
      </c>
      <c r="G117" s="87">
        <f>G118+G121+G132</f>
        <v>3455873.52</v>
      </c>
      <c r="H117" s="87">
        <f>H118+H121+H132</f>
        <v>12207503.530000001</v>
      </c>
      <c r="I117" s="87">
        <f>I118+I121+I132</f>
        <v>12207503.530000001</v>
      </c>
      <c r="J117" s="87">
        <f>J118+J121+J132</f>
        <v>6682062.7300000004</v>
      </c>
      <c r="K117" s="33">
        <f t="shared" si="17"/>
        <v>193.35379872351348</v>
      </c>
      <c r="L117" s="33">
        <f t="shared" si="18"/>
        <v>54.737340141485916</v>
      </c>
    </row>
    <row r="118" spans="2:12" ht="30" x14ac:dyDescent="0.25">
      <c r="B118" s="34"/>
      <c r="C118" s="34">
        <v>41</v>
      </c>
      <c r="D118" s="34"/>
      <c r="E118" s="35"/>
      <c r="F118" s="62" t="s">
        <v>7</v>
      </c>
      <c r="G118" s="101">
        <f t="shared" ref="G118:J119" si="37">G119</f>
        <v>5960.55</v>
      </c>
      <c r="H118" s="101">
        <v>42500</v>
      </c>
      <c r="I118" s="101">
        <v>42500</v>
      </c>
      <c r="J118" s="101">
        <f t="shared" si="37"/>
        <v>37590.879999999997</v>
      </c>
      <c r="K118" s="37">
        <f t="shared" si="17"/>
        <v>630.66126448062676</v>
      </c>
      <c r="L118" s="37">
        <f t="shared" si="18"/>
        <v>88.449129411764702</v>
      </c>
    </row>
    <row r="119" spans="2:12" x14ac:dyDescent="0.25">
      <c r="B119" s="34"/>
      <c r="C119" s="34"/>
      <c r="D119" s="41">
        <v>412</v>
      </c>
      <c r="E119" s="38"/>
      <c r="F119" s="58" t="s">
        <v>114</v>
      </c>
      <c r="G119" s="101">
        <f t="shared" si="37"/>
        <v>5960.55</v>
      </c>
      <c r="H119" s="101"/>
      <c r="I119" s="101"/>
      <c r="J119" s="101">
        <f t="shared" si="37"/>
        <v>37590.879999999997</v>
      </c>
      <c r="K119" s="37">
        <f t="shared" si="17"/>
        <v>630.66126448062676</v>
      </c>
      <c r="L119" s="37"/>
    </row>
    <row r="120" spans="2:12" s="40" customFormat="1" x14ac:dyDescent="0.25">
      <c r="B120" s="35"/>
      <c r="C120" s="35"/>
      <c r="D120" s="38"/>
      <c r="E120" s="38">
        <v>4123</v>
      </c>
      <c r="F120" s="57" t="s">
        <v>115</v>
      </c>
      <c r="G120" s="106">
        <v>5960.55</v>
      </c>
      <c r="H120" s="105"/>
      <c r="I120" s="105"/>
      <c r="J120" s="106">
        <v>37590.879999999997</v>
      </c>
      <c r="K120" s="37">
        <f t="shared" si="17"/>
        <v>630.66126448062676</v>
      </c>
      <c r="L120" s="37"/>
    </row>
    <row r="121" spans="2:12" x14ac:dyDescent="0.25">
      <c r="B121" s="34"/>
      <c r="C121" s="34">
        <v>42</v>
      </c>
      <c r="D121" s="34"/>
      <c r="E121" s="35"/>
      <c r="F121" s="62" t="s">
        <v>116</v>
      </c>
      <c r="G121" s="101">
        <f>G124+G130+G122</f>
        <v>310764.51</v>
      </c>
      <c r="H121" s="101">
        <v>2575483.7000000002</v>
      </c>
      <c r="I121" s="101">
        <v>2575483.7000000002</v>
      </c>
      <c r="J121" s="101">
        <f>J124+J130+J122</f>
        <v>326382.62</v>
      </c>
      <c r="K121" s="37">
        <f t="shared" si="17"/>
        <v>105.02570579890221</v>
      </c>
      <c r="L121" s="37">
        <f t="shared" si="18"/>
        <v>12.672672709984534</v>
      </c>
    </row>
    <row r="122" spans="2:12" x14ac:dyDescent="0.25">
      <c r="B122" s="34"/>
      <c r="C122" s="34"/>
      <c r="D122" s="34">
        <v>421</v>
      </c>
      <c r="E122" s="35"/>
      <c r="F122" s="62"/>
      <c r="G122" s="101">
        <f t="shared" ref="G122:J122" si="38">G123</f>
        <v>32798</v>
      </c>
      <c r="H122" s="101"/>
      <c r="I122" s="101"/>
      <c r="J122" s="101">
        <f t="shared" si="38"/>
        <v>0</v>
      </c>
      <c r="K122" s="37" t="s">
        <v>204</v>
      </c>
      <c r="L122" s="37"/>
    </row>
    <row r="123" spans="2:12" x14ac:dyDescent="0.25">
      <c r="B123" s="34"/>
      <c r="C123" s="34"/>
      <c r="D123" s="34"/>
      <c r="E123" s="35">
        <v>4212</v>
      </c>
      <c r="F123" s="97" t="s">
        <v>203</v>
      </c>
      <c r="G123" s="105">
        <v>32798</v>
      </c>
      <c r="H123" s="101"/>
      <c r="I123" s="101"/>
      <c r="J123" s="105">
        <v>0</v>
      </c>
      <c r="K123" s="37" t="s">
        <v>204</v>
      </c>
      <c r="L123" s="37"/>
    </row>
    <row r="124" spans="2:12" x14ac:dyDescent="0.25">
      <c r="B124" s="65"/>
      <c r="C124" s="65"/>
      <c r="D124" s="66">
        <v>422</v>
      </c>
      <c r="E124" s="67"/>
      <c r="F124" s="68" t="s">
        <v>117</v>
      </c>
      <c r="G124" s="82">
        <f t="shared" ref="G124" si="39">SUM(G125:G129)</f>
        <v>277966.51</v>
      </c>
      <c r="H124" s="82"/>
      <c r="I124" s="82"/>
      <c r="J124" s="82">
        <f t="shared" ref="J124" si="40">SUM(J125:J129)</f>
        <v>299157.62</v>
      </c>
      <c r="K124" s="37">
        <f t="shared" si="17"/>
        <v>107.62361983823159</v>
      </c>
      <c r="L124" s="37"/>
    </row>
    <row r="125" spans="2:12" s="40" customFormat="1" x14ac:dyDescent="0.25">
      <c r="B125" s="70"/>
      <c r="C125" s="70"/>
      <c r="D125" s="67"/>
      <c r="E125" s="67">
        <v>4221</v>
      </c>
      <c r="F125" s="71" t="s">
        <v>118</v>
      </c>
      <c r="G125" s="106">
        <v>53676.45</v>
      </c>
      <c r="H125" s="106"/>
      <c r="I125" s="106"/>
      <c r="J125" s="106">
        <v>104233.11</v>
      </c>
      <c r="K125" s="37">
        <f t="shared" si="17"/>
        <v>194.18778626380845</v>
      </c>
      <c r="L125" s="37"/>
    </row>
    <row r="126" spans="2:12" s="40" customFormat="1" x14ac:dyDescent="0.25">
      <c r="B126" s="70"/>
      <c r="C126" s="70"/>
      <c r="D126" s="67"/>
      <c r="E126" s="67">
        <v>4222</v>
      </c>
      <c r="F126" s="71" t="s">
        <v>119</v>
      </c>
      <c r="G126" s="106">
        <v>7145.08</v>
      </c>
      <c r="H126" s="106"/>
      <c r="I126" s="106"/>
      <c r="J126" s="106">
        <v>27106.2</v>
      </c>
      <c r="K126" s="37">
        <f t="shared" si="17"/>
        <v>379.36874044797258</v>
      </c>
      <c r="L126" s="37"/>
    </row>
    <row r="127" spans="2:12" s="40" customFormat="1" x14ac:dyDescent="0.25">
      <c r="B127" s="70"/>
      <c r="C127" s="70"/>
      <c r="D127" s="67"/>
      <c r="E127" s="67">
        <v>4223</v>
      </c>
      <c r="F127" s="71" t="s">
        <v>120</v>
      </c>
      <c r="G127" s="106">
        <v>2619.38</v>
      </c>
      <c r="H127" s="106"/>
      <c r="I127" s="106"/>
      <c r="J127" s="106">
        <v>0</v>
      </c>
      <c r="K127" s="37" t="s">
        <v>204</v>
      </c>
      <c r="L127" s="37"/>
    </row>
    <row r="128" spans="2:12" s="40" customFormat="1" x14ac:dyDescent="0.25">
      <c r="B128" s="72"/>
      <c r="C128" s="72"/>
      <c r="D128" s="73"/>
      <c r="E128" s="73">
        <v>4224</v>
      </c>
      <c r="F128" s="71" t="s">
        <v>121</v>
      </c>
      <c r="G128" s="109">
        <v>197050.84</v>
      </c>
      <c r="H128" s="109"/>
      <c r="I128" s="109"/>
      <c r="J128" s="109">
        <v>144913.46</v>
      </c>
      <c r="K128" s="37">
        <f t="shared" ref="K128:K134" si="41">J128/G128*100</f>
        <v>73.541153135911514</v>
      </c>
      <c r="L128" s="37"/>
    </row>
    <row r="129" spans="2:12" s="40" customFormat="1" x14ac:dyDescent="0.25">
      <c r="B129" s="70"/>
      <c r="C129" s="70"/>
      <c r="D129" s="67"/>
      <c r="E129" s="67">
        <v>4227</v>
      </c>
      <c r="F129" s="71" t="s">
        <v>122</v>
      </c>
      <c r="G129" s="106">
        <v>17474.759999999998</v>
      </c>
      <c r="H129" s="106"/>
      <c r="I129" s="106"/>
      <c r="J129" s="106">
        <v>22904.85</v>
      </c>
      <c r="K129" s="37">
        <f t="shared" si="41"/>
        <v>131.07390316090181</v>
      </c>
      <c r="L129" s="37"/>
    </row>
    <row r="130" spans="2:12" x14ac:dyDescent="0.25">
      <c r="B130" s="65"/>
      <c r="C130" s="65"/>
      <c r="D130" s="66">
        <v>426</v>
      </c>
      <c r="E130" s="67"/>
      <c r="F130" s="63" t="s">
        <v>123</v>
      </c>
      <c r="G130" s="82">
        <f t="shared" ref="G130:J130" si="42">G131</f>
        <v>0</v>
      </c>
      <c r="H130" s="82"/>
      <c r="I130" s="82"/>
      <c r="J130" s="82">
        <f t="shared" si="42"/>
        <v>27225</v>
      </c>
      <c r="K130" s="37" t="s">
        <v>204</v>
      </c>
      <c r="L130" s="37"/>
    </row>
    <row r="131" spans="2:12" s="40" customFormat="1" x14ac:dyDescent="0.25">
      <c r="B131" s="70"/>
      <c r="C131" s="70"/>
      <c r="D131" s="67"/>
      <c r="E131" s="67">
        <v>4262</v>
      </c>
      <c r="F131" s="64" t="s">
        <v>124</v>
      </c>
      <c r="G131" s="106">
        <v>0</v>
      </c>
      <c r="H131" s="106"/>
      <c r="I131" s="106"/>
      <c r="J131" s="106">
        <v>27225</v>
      </c>
      <c r="K131" s="37" t="s">
        <v>204</v>
      </c>
      <c r="L131" s="37"/>
    </row>
    <row r="132" spans="2:12" ht="30" x14ac:dyDescent="0.25">
      <c r="B132" s="65"/>
      <c r="C132" s="66">
        <v>45</v>
      </c>
      <c r="D132" s="66"/>
      <c r="E132" s="67"/>
      <c r="F132" s="68" t="s">
        <v>125</v>
      </c>
      <c r="G132" s="82">
        <f t="shared" ref="G132:J132" si="43">G133</f>
        <v>3139148.46</v>
      </c>
      <c r="H132" s="82">
        <v>9589519.8300000001</v>
      </c>
      <c r="I132" s="82">
        <v>9589519.8300000001</v>
      </c>
      <c r="J132" s="82">
        <f t="shared" si="43"/>
        <v>6318089.2300000004</v>
      </c>
      <c r="K132" s="37">
        <f t="shared" si="41"/>
        <v>201.26761478493438</v>
      </c>
      <c r="L132" s="37">
        <f t="shared" ref="L132" si="44">J132/I132*100</f>
        <v>65.885355492298942</v>
      </c>
    </row>
    <row r="133" spans="2:12" x14ac:dyDescent="0.25">
      <c r="B133" s="65"/>
      <c r="C133" s="65"/>
      <c r="D133" s="66">
        <v>451</v>
      </c>
      <c r="E133" s="67"/>
      <c r="F133" s="68" t="s">
        <v>126</v>
      </c>
      <c r="G133" s="82">
        <f t="shared" ref="G133" si="45">G134+G135</f>
        <v>3139148.46</v>
      </c>
      <c r="H133" s="82"/>
      <c r="I133" s="82"/>
      <c r="J133" s="82">
        <f t="shared" ref="J133" si="46">J134+J135</f>
        <v>6318089.2300000004</v>
      </c>
      <c r="K133" s="37">
        <f t="shared" si="41"/>
        <v>201.26761478493438</v>
      </c>
      <c r="L133" s="37"/>
    </row>
    <row r="134" spans="2:12" s="40" customFormat="1" x14ac:dyDescent="0.25">
      <c r="B134" s="70"/>
      <c r="C134" s="70"/>
      <c r="D134" s="70"/>
      <c r="E134" s="67">
        <v>4511</v>
      </c>
      <c r="F134" s="71" t="s">
        <v>126</v>
      </c>
      <c r="G134" s="106">
        <v>3125906.16</v>
      </c>
      <c r="H134" s="106"/>
      <c r="I134" s="106"/>
      <c r="J134" s="106">
        <v>6318089.2300000004</v>
      </c>
      <c r="K134" s="37">
        <f t="shared" si="41"/>
        <v>202.1202463096333</v>
      </c>
      <c r="L134" s="37"/>
    </row>
    <row r="135" spans="2:12" s="40" customFormat="1" x14ac:dyDescent="0.25">
      <c r="B135" s="70"/>
      <c r="C135" s="70"/>
      <c r="D135" s="70"/>
      <c r="E135" s="67">
        <v>4521</v>
      </c>
      <c r="F135" s="71" t="s">
        <v>144</v>
      </c>
      <c r="G135" s="106">
        <v>13242.3</v>
      </c>
      <c r="H135" s="106"/>
      <c r="I135" s="106"/>
      <c r="J135" s="106">
        <v>0</v>
      </c>
      <c r="K135" s="37" t="s">
        <v>204</v>
      </c>
      <c r="L135" s="37"/>
    </row>
    <row r="136" spans="2:12" s="40" customFormat="1" x14ac:dyDescent="0.25">
      <c r="B136" s="59">
        <v>5</v>
      </c>
      <c r="C136" s="59"/>
      <c r="D136" s="59"/>
      <c r="E136" s="59"/>
      <c r="F136" s="61" t="s">
        <v>11</v>
      </c>
      <c r="G136" s="32">
        <f>G137</f>
        <v>0</v>
      </c>
      <c r="H136" s="32">
        <f t="shared" ref="H136:J138" si="47">H137</f>
        <v>35000</v>
      </c>
      <c r="I136" s="32">
        <f t="shared" si="47"/>
        <v>35000</v>
      </c>
      <c r="J136" s="32">
        <f t="shared" si="47"/>
        <v>0</v>
      </c>
      <c r="K136" s="33" t="s">
        <v>204</v>
      </c>
      <c r="L136" s="33" t="s">
        <v>204</v>
      </c>
    </row>
    <row r="137" spans="2:12" s="40" customFormat="1" x14ac:dyDescent="0.25">
      <c r="B137" s="34"/>
      <c r="C137" s="34">
        <v>54</v>
      </c>
      <c r="D137" s="34"/>
      <c r="E137" s="34"/>
      <c r="F137" s="62" t="s">
        <v>16</v>
      </c>
      <c r="G137" s="36">
        <f>G138</f>
        <v>0</v>
      </c>
      <c r="H137" s="36">
        <v>35000</v>
      </c>
      <c r="I137" s="36">
        <v>35000</v>
      </c>
      <c r="J137" s="36">
        <f t="shared" si="47"/>
        <v>0</v>
      </c>
      <c r="K137" s="33" t="s">
        <v>204</v>
      </c>
      <c r="L137" s="33" t="s">
        <v>204</v>
      </c>
    </row>
    <row r="138" spans="2:12" s="40" customFormat="1" ht="30" x14ac:dyDescent="0.25">
      <c r="B138" s="34"/>
      <c r="C138" s="34"/>
      <c r="D138" s="34">
        <v>544</v>
      </c>
      <c r="E138" s="51"/>
      <c r="F138" s="51" t="s">
        <v>140</v>
      </c>
      <c r="G138" s="36">
        <f>G139</f>
        <v>0</v>
      </c>
      <c r="H138" s="36"/>
      <c r="I138" s="36"/>
      <c r="J138" s="36">
        <f t="shared" si="47"/>
        <v>0</v>
      </c>
      <c r="K138" s="33" t="s">
        <v>204</v>
      </c>
      <c r="L138" s="33" t="s">
        <v>204</v>
      </c>
    </row>
    <row r="139" spans="2:12" s="40" customFormat="1" ht="30" x14ac:dyDescent="0.25">
      <c r="B139" s="34"/>
      <c r="C139" s="34"/>
      <c r="D139" s="34"/>
      <c r="E139" s="51">
        <v>5443</v>
      </c>
      <c r="F139" s="51" t="s">
        <v>141</v>
      </c>
      <c r="G139" s="36">
        <v>0</v>
      </c>
      <c r="H139" s="36"/>
      <c r="I139" s="78"/>
      <c r="J139" s="69">
        <v>0</v>
      </c>
      <c r="K139" s="33" t="s">
        <v>204</v>
      </c>
      <c r="L139" s="33" t="s">
        <v>204</v>
      </c>
    </row>
    <row r="140" spans="2:12" s="40" customFormat="1" x14ac:dyDescent="0.25">
      <c r="B140" s="59">
        <v>9</v>
      </c>
      <c r="C140" s="70"/>
      <c r="D140" s="70"/>
      <c r="E140" s="67"/>
      <c r="F140" s="177" t="s">
        <v>162</v>
      </c>
      <c r="G140" s="33">
        <v>0</v>
      </c>
      <c r="H140" s="81">
        <f>H141</f>
        <v>12532973</v>
      </c>
      <c r="I140" s="81">
        <f>I141</f>
        <v>12532973</v>
      </c>
      <c r="J140" s="33">
        <v>0</v>
      </c>
      <c r="K140" s="37" t="s">
        <v>204</v>
      </c>
      <c r="L140" s="37" t="s">
        <v>204</v>
      </c>
    </row>
    <row r="141" spans="2:12" x14ac:dyDescent="0.25">
      <c r="B141" s="65"/>
      <c r="C141" s="66">
        <v>92</v>
      </c>
      <c r="D141" s="66"/>
      <c r="E141" s="67"/>
      <c r="F141" s="68" t="s">
        <v>161</v>
      </c>
      <c r="G141" s="82"/>
      <c r="H141" s="82">
        <v>12532973</v>
      </c>
      <c r="I141" s="82">
        <v>12532973</v>
      </c>
      <c r="J141" s="82"/>
      <c r="K141" s="37" t="s">
        <v>204</v>
      </c>
      <c r="L141" s="37" t="s">
        <v>204</v>
      </c>
    </row>
  </sheetData>
  <mergeCells count="8">
    <mergeCell ref="F1:J1"/>
    <mergeCell ref="B9:F9"/>
    <mergeCell ref="B10:F10"/>
    <mergeCell ref="B54:F54"/>
    <mergeCell ref="B55:F55"/>
    <mergeCell ref="B3:L3"/>
    <mergeCell ref="B5:L5"/>
    <mergeCell ref="B7:L7"/>
  </mergeCells>
  <pageMargins left="0.7" right="0.7" top="0.75" bottom="0.75" header="0.3" footer="0.3"/>
  <pageSetup paperSize="9" scale="38" fitToHeight="0" orientation="portrait" r:id="rId1"/>
  <ignoredErrors>
    <ignoredError sqref="J47 G4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52"/>
  <sheetViews>
    <sheetView zoomScale="85" zoomScaleNormal="85" workbookViewId="0">
      <selection activeCell="J3" sqref="J3"/>
    </sheetView>
  </sheetViews>
  <sheetFormatPr defaultRowHeight="15.75" x14ac:dyDescent="0.25"/>
  <cols>
    <col min="1" max="1" width="9.140625" style="8"/>
    <col min="2" max="2" width="46.42578125" style="8" customWidth="1"/>
    <col min="3" max="5" width="25.28515625" style="8" customWidth="1"/>
    <col min="6" max="6" width="25.28515625" style="80" customWidth="1"/>
    <col min="7" max="8" width="15.7109375" style="8" customWidth="1"/>
    <col min="9" max="16384" width="9.140625" style="8"/>
  </cols>
  <sheetData>
    <row r="1" spans="2:8" ht="54.75" customHeight="1" x14ac:dyDescent="0.25">
      <c r="B1" s="6"/>
      <c r="C1" s="194" t="s">
        <v>288</v>
      </c>
      <c r="D1" s="194"/>
      <c r="E1" s="194"/>
      <c r="F1" s="194"/>
      <c r="G1" s="6"/>
      <c r="H1" s="6"/>
    </row>
    <row r="2" spans="2:8" ht="9.75" customHeight="1" x14ac:dyDescent="0.25">
      <c r="B2" s="7"/>
      <c r="C2" s="7"/>
      <c r="D2" s="7"/>
      <c r="E2" s="7"/>
      <c r="F2" s="74"/>
      <c r="G2" s="27"/>
      <c r="H2" s="27"/>
    </row>
    <row r="3" spans="2:8" ht="15.75" customHeight="1" x14ac:dyDescent="0.25">
      <c r="B3" s="220" t="s">
        <v>37</v>
      </c>
      <c r="C3" s="220"/>
      <c r="D3" s="220"/>
      <c r="E3" s="220"/>
      <c r="F3" s="220"/>
      <c r="G3" s="220"/>
      <c r="H3" s="220"/>
    </row>
    <row r="4" spans="2:8" x14ac:dyDescent="0.25">
      <c r="B4" s="7"/>
      <c r="C4" s="7"/>
      <c r="D4" s="7"/>
      <c r="E4" s="7"/>
      <c r="F4" s="74"/>
      <c r="G4" s="27"/>
      <c r="H4" s="27"/>
    </row>
    <row r="5" spans="2:8" ht="47.25" x14ac:dyDescent="0.25">
      <c r="B5" s="29" t="s">
        <v>8</v>
      </c>
      <c r="C5" s="56" t="s">
        <v>170</v>
      </c>
      <c r="D5" s="29" t="s">
        <v>207</v>
      </c>
      <c r="E5" s="29" t="s">
        <v>208</v>
      </c>
      <c r="F5" s="56" t="s">
        <v>209</v>
      </c>
      <c r="G5" s="29" t="s">
        <v>17</v>
      </c>
      <c r="H5" s="29" t="s">
        <v>44</v>
      </c>
    </row>
    <row r="6" spans="2:8" x14ac:dyDescent="0.25">
      <c r="B6" s="29">
        <v>1</v>
      </c>
      <c r="C6" s="29">
        <v>2</v>
      </c>
      <c r="D6" s="29">
        <v>3</v>
      </c>
      <c r="E6" s="29">
        <v>4</v>
      </c>
      <c r="F6" s="56">
        <v>5</v>
      </c>
      <c r="G6" s="29" t="s">
        <v>19</v>
      </c>
      <c r="H6" s="29" t="s">
        <v>20</v>
      </c>
    </row>
    <row r="7" spans="2:8" s="50" customFormat="1" x14ac:dyDescent="0.25">
      <c r="B7" s="30" t="s">
        <v>36</v>
      </c>
      <c r="C7" s="32">
        <f>C8+C12+C14+C17+C26+C23</f>
        <v>13890030.720000001</v>
      </c>
      <c r="D7" s="32">
        <f t="shared" ref="D7:F7" si="0">D8+D12+D14+D17+D26+D23</f>
        <v>60194116.57</v>
      </c>
      <c r="E7" s="32">
        <f>E8+E12+E14+E17+E26+E23</f>
        <v>60194116.57</v>
      </c>
      <c r="F7" s="32">
        <f t="shared" si="0"/>
        <v>23305874.009999998</v>
      </c>
      <c r="G7" s="33">
        <f>F7/C7*100</f>
        <v>167.78849867079342</v>
      </c>
      <c r="H7" s="33">
        <f>F7/E7*100</f>
        <v>38.717860379091192</v>
      </c>
    </row>
    <row r="8" spans="2:8" s="50" customFormat="1" x14ac:dyDescent="0.25">
      <c r="B8" s="30" t="s">
        <v>34</v>
      </c>
      <c r="C8" s="32">
        <f>C9+C10+C11</f>
        <v>159618.99</v>
      </c>
      <c r="D8" s="32">
        <f>D9+D10+D11</f>
        <v>6946453</v>
      </c>
      <c r="E8" s="32">
        <f>E9+E10+E11</f>
        <v>6946453</v>
      </c>
      <c r="F8" s="32">
        <f>F9+F10+F11</f>
        <v>1837692.9200000002</v>
      </c>
      <c r="G8" s="33">
        <f t="shared" ref="G8:G49" si="1">F8/C8*100</f>
        <v>1151.2996793176053</v>
      </c>
      <c r="H8" s="33">
        <f t="shared" ref="H8:H50" si="2">F8/E8*100</f>
        <v>26.455126378887183</v>
      </c>
    </row>
    <row r="9" spans="2:8" x14ac:dyDescent="0.25">
      <c r="B9" s="75" t="s">
        <v>33</v>
      </c>
      <c r="C9" s="69">
        <v>61536.25</v>
      </c>
      <c r="D9" s="36">
        <v>326453</v>
      </c>
      <c r="E9" s="36">
        <v>326453</v>
      </c>
      <c r="F9" s="69">
        <v>37189.56</v>
      </c>
      <c r="G9" s="37">
        <f t="shared" si="1"/>
        <v>60.435206890247613</v>
      </c>
      <c r="H9" s="37">
        <f t="shared" si="2"/>
        <v>11.392010488492984</v>
      </c>
    </row>
    <row r="10" spans="2:8" x14ac:dyDescent="0.25">
      <c r="B10" s="76" t="s">
        <v>127</v>
      </c>
      <c r="C10" s="69">
        <v>98082.74</v>
      </c>
      <c r="D10" s="36">
        <v>0</v>
      </c>
      <c r="E10" s="36">
        <v>0</v>
      </c>
      <c r="F10" s="69">
        <v>0</v>
      </c>
      <c r="G10" s="37" t="s">
        <v>204</v>
      </c>
      <c r="H10" s="37" t="s">
        <v>204</v>
      </c>
    </row>
    <row r="11" spans="2:8" x14ac:dyDescent="0.25">
      <c r="B11" s="76" t="s">
        <v>272</v>
      </c>
      <c r="C11" s="69">
        <v>0</v>
      </c>
      <c r="D11" s="36">
        <v>6620000</v>
      </c>
      <c r="E11" s="36">
        <v>6620000</v>
      </c>
      <c r="F11" s="69">
        <v>1800503.36</v>
      </c>
      <c r="G11" s="37" t="s">
        <v>204</v>
      </c>
      <c r="H11" s="37">
        <f t="shared" si="2"/>
        <v>27.197935951661634</v>
      </c>
    </row>
    <row r="12" spans="2:8" s="50" customFormat="1" x14ac:dyDescent="0.25">
      <c r="B12" s="30" t="s">
        <v>32</v>
      </c>
      <c r="C12" s="32">
        <f t="shared" ref="C12:F12" si="3">C13</f>
        <v>1929447.67</v>
      </c>
      <c r="D12" s="32">
        <f t="shared" si="3"/>
        <v>4098660</v>
      </c>
      <c r="E12" s="32">
        <f t="shared" si="3"/>
        <v>4098660</v>
      </c>
      <c r="F12" s="32">
        <f t="shared" si="3"/>
        <v>2009432.69</v>
      </c>
      <c r="G12" s="33">
        <f t="shared" si="1"/>
        <v>104.14548791572047</v>
      </c>
      <c r="H12" s="33">
        <f t="shared" si="2"/>
        <v>49.026576734835288</v>
      </c>
    </row>
    <row r="13" spans="2:8" x14ac:dyDescent="0.25">
      <c r="B13" s="77" t="s">
        <v>31</v>
      </c>
      <c r="C13" s="69">
        <v>1929447.67</v>
      </c>
      <c r="D13" s="36">
        <v>4098660</v>
      </c>
      <c r="E13" s="36">
        <v>4098660</v>
      </c>
      <c r="F13" s="69">
        <v>2009432.69</v>
      </c>
      <c r="G13" s="37">
        <f t="shared" si="1"/>
        <v>104.14548791572047</v>
      </c>
      <c r="H13" s="37">
        <f t="shared" si="2"/>
        <v>49.026576734835288</v>
      </c>
    </row>
    <row r="14" spans="2:8" s="50" customFormat="1" x14ac:dyDescent="0.25">
      <c r="B14" s="30" t="s">
        <v>128</v>
      </c>
      <c r="C14" s="32">
        <f>C15+C16</f>
        <v>1656301.15</v>
      </c>
      <c r="D14" s="32">
        <f t="shared" ref="D14:F14" si="4">D15+D16</f>
        <v>3545000</v>
      </c>
      <c r="E14" s="32">
        <f t="shared" si="4"/>
        <v>3545000</v>
      </c>
      <c r="F14" s="32">
        <f t="shared" si="4"/>
        <v>1819016.45</v>
      </c>
      <c r="G14" s="33">
        <f t="shared" si="1"/>
        <v>109.82401660470984</v>
      </c>
      <c r="H14" s="33">
        <f t="shared" si="2"/>
        <v>51.312170662905501</v>
      </c>
    </row>
    <row r="15" spans="2:8" x14ac:dyDescent="0.25">
      <c r="B15" s="77" t="s">
        <v>129</v>
      </c>
      <c r="C15" s="69">
        <v>1656301.15</v>
      </c>
      <c r="D15" s="36">
        <v>0</v>
      </c>
      <c r="E15" s="36">
        <v>0</v>
      </c>
      <c r="F15" s="69">
        <v>0</v>
      </c>
      <c r="G15" s="37" t="s">
        <v>204</v>
      </c>
      <c r="H15" s="37" t="s">
        <v>204</v>
      </c>
    </row>
    <row r="16" spans="2:8" x14ac:dyDescent="0.25">
      <c r="B16" s="77" t="s">
        <v>277</v>
      </c>
      <c r="C16" s="69">
        <v>0</v>
      </c>
      <c r="D16" s="36">
        <v>3545000</v>
      </c>
      <c r="E16" s="36">
        <v>3545000</v>
      </c>
      <c r="F16" s="69">
        <v>1819016.45</v>
      </c>
      <c r="G16" s="37" t="s">
        <v>204</v>
      </c>
      <c r="H16" s="37">
        <f t="shared" si="2"/>
        <v>51.312170662905501</v>
      </c>
    </row>
    <row r="17" spans="2:8" s="50" customFormat="1" x14ac:dyDescent="0.25">
      <c r="B17" s="30" t="s">
        <v>130</v>
      </c>
      <c r="C17" s="32">
        <f>C19+C21+C18+C20+C22</f>
        <v>10104258.280000001</v>
      </c>
      <c r="D17" s="32">
        <f t="shared" ref="D17:F17" si="5">D19+D21+D18+D20+D22</f>
        <v>45563143.57</v>
      </c>
      <c r="E17" s="32">
        <f t="shared" si="5"/>
        <v>45563143.57</v>
      </c>
      <c r="F17" s="32">
        <f t="shared" si="5"/>
        <v>17631612.699999999</v>
      </c>
      <c r="G17" s="33">
        <f t="shared" si="1"/>
        <v>174.49685282589587</v>
      </c>
      <c r="H17" s="33">
        <f t="shared" si="2"/>
        <v>38.697094446330361</v>
      </c>
    </row>
    <row r="18" spans="2:8" s="50" customFormat="1" x14ac:dyDescent="0.25">
      <c r="B18" s="77" t="s">
        <v>273</v>
      </c>
      <c r="C18" s="151">
        <v>0</v>
      </c>
      <c r="D18" s="151">
        <v>3132295</v>
      </c>
      <c r="E18" s="151">
        <v>3132295</v>
      </c>
      <c r="F18" s="151">
        <v>193128.71</v>
      </c>
      <c r="G18" s="37" t="s">
        <v>204</v>
      </c>
      <c r="H18" s="37">
        <f t="shared" si="2"/>
        <v>6.165725450508333</v>
      </c>
    </row>
    <row r="19" spans="2:8" x14ac:dyDescent="0.25">
      <c r="B19" s="77" t="s">
        <v>131</v>
      </c>
      <c r="C19" s="69">
        <v>652473.65</v>
      </c>
      <c r="D19" s="36">
        <v>0</v>
      </c>
      <c r="E19" s="36">
        <v>0</v>
      </c>
      <c r="F19" s="69">
        <v>0</v>
      </c>
      <c r="G19" s="37" t="s">
        <v>204</v>
      </c>
      <c r="H19" s="37" t="s">
        <v>204</v>
      </c>
    </row>
    <row r="20" spans="2:8" x14ac:dyDescent="0.25">
      <c r="B20" s="77" t="s">
        <v>274</v>
      </c>
      <c r="C20" s="69">
        <v>0</v>
      </c>
      <c r="D20" s="36">
        <v>37303988.32</v>
      </c>
      <c r="E20" s="36">
        <v>37303988.32</v>
      </c>
      <c r="F20" s="69">
        <v>11657742.85</v>
      </c>
      <c r="G20" s="37" t="s">
        <v>204</v>
      </c>
      <c r="H20" s="37">
        <f t="shared" si="2"/>
        <v>31.25066078725386</v>
      </c>
    </row>
    <row r="21" spans="2:8" x14ac:dyDescent="0.25">
      <c r="B21" s="77" t="s">
        <v>132</v>
      </c>
      <c r="C21" s="69">
        <v>9451784.6300000008</v>
      </c>
      <c r="D21" s="36">
        <v>0</v>
      </c>
      <c r="E21" s="36">
        <v>0</v>
      </c>
      <c r="F21" s="69">
        <v>0</v>
      </c>
      <c r="G21" s="37" t="s">
        <v>204</v>
      </c>
      <c r="H21" s="37" t="s">
        <v>204</v>
      </c>
    </row>
    <row r="22" spans="2:8" x14ac:dyDescent="0.25">
      <c r="B22" s="77" t="s">
        <v>276</v>
      </c>
      <c r="C22" s="69">
        <v>0</v>
      </c>
      <c r="D22" s="36">
        <v>5126860.25</v>
      </c>
      <c r="E22" s="36">
        <v>5126860.25</v>
      </c>
      <c r="F22" s="69">
        <v>5780741.1399999997</v>
      </c>
      <c r="G22" s="37" t="s">
        <v>204</v>
      </c>
      <c r="H22" s="37">
        <f t="shared" si="2"/>
        <v>112.75402211324173</v>
      </c>
    </row>
    <row r="23" spans="2:8" x14ac:dyDescent="0.25">
      <c r="B23" s="30" t="s">
        <v>190</v>
      </c>
      <c r="C23" s="79">
        <f>C25+C24</f>
        <v>39990.83</v>
      </c>
      <c r="D23" s="79">
        <f t="shared" ref="D23:F23" si="6">D25+D24</f>
        <v>28860</v>
      </c>
      <c r="E23" s="79">
        <f t="shared" si="6"/>
        <v>28860</v>
      </c>
      <c r="F23" s="79">
        <f t="shared" si="6"/>
        <v>6630.56</v>
      </c>
      <c r="G23" s="33">
        <f t="shared" si="1"/>
        <v>16.58020101108179</v>
      </c>
      <c r="H23" s="33">
        <f t="shared" si="2"/>
        <v>22.974913374913374</v>
      </c>
    </row>
    <row r="24" spans="2:8" x14ac:dyDescent="0.25">
      <c r="B24" s="77" t="s">
        <v>191</v>
      </c>
      <c r="C24" s="69">
        <v>0</v>
      </c>
      <c r="D24" s="69">
        <v>28860</v>
      </c>
      <c r="E24" s="69">
        <v>28860</v>
      </c>
      <c r="F24" s="69">
        <v>0</v>
      </c>
      <c r="G24" s="37" t="s">
        <v>204</v>
      </c>
      <c r="H24" s="37" t="s">
        <v>204</v>
      </c>
    </row>
    <row r="25" spans="2:8" x14ac:dyDescent="0.25">
      <c r="B25" s="77" t="s">
        <v>275</v>
      </c>
      <c r="C25" s="69">
        <v>39990.83</v>
      </c>
      <c r="D25" s="36">
        <v>0</v>
      </c>
      <c r="E25" s="36">
        <v>0</v>
      </c>
      <c r="F25" s="69">
        <v>6630.56</v>
      </c>
      <c r="G25" s="37">
        <f t="shared" si="1"/>
        <v>16.58020101108179</v>
      </c>
      <c r="H25" s="37" t="s">
        <v>204</v>
      </c>
    </row>
    <row r="26" spans="2:8" ht="31.5" x14ac:dyDescent="0.25">
      <c r="B26" s="30" t="s">
        <v>134</v>
      </c>
      <c r="C26" s="32">
        <f t="shared" ref="C26:F26" si="7">C27</f>
        <v>413.8</v>
      </c>
      <c r="D26" s="32">
        <f t="shared" si="7"/>
        <v>12000</v>
      </c>
      <c r="E26" s="32">
        <f t="shared" si="7"/>
        <v>12000</v>
      </c>
      <c r="F26" s="32">
        <f t="shared" si="7"/>
        <v>1488.69</v>
      </c>
      <c r="G26" s="33">
        <f t="shared" si="1"/>
        <v>359.76075398743353</v>
      </c>
      <c r="H26" s="33">
        <f t="shared" si="2"/>
        <v>12.405749999999999</v>
      </c>
    </row>
    <row r="27" spans="2:8" ht="30" x14ac:dyDescent="0.25">
      <c r="B27" s="77" t="s">
        <v>135</v>
      </c>
      <c r="C27" s="69">
        <v>413.8</v>
      </c>
      <c r="D27" s="36">
        <v>12000</v>
      </c>
      <c r="E27" s="36">
        <v>12000</v>
      </c>
      <c r="F27" s="69">
        <v>1488.69</v>
      </c>
      <c r="G27" s="37">
        <f t="shared" si="1"/>
        <v>359.76075398743353</v>
      </c>
      <c r="H27" s="37">
        <f t="shared" si="2"/>
        <v>12.405749999999999</v>
      </c>
    </row>
    <row r="28" spans="2:8" x14ac:dyDescent="0.25">
      <c r="B28" s="77"/>
      <c r="C28" s="69"/>
      <c r="D28" s="36"/>
      <c r="E28" s="36"/>
      <c r="F28" s="69"/>
      <c r="G28" s="37"/>
      <c r="H28" s="37"/>
    </row>
    <row r="29" spans="2:8" s="50" customFormat="1" ht="15.75" customHeight="1" x14ac:dyDescent="0.25">
      <c r="B29" s="30" t="s">
        <v>35</v>
      </c>
      <c r="C29" s="32">
        <f>C30+C34+C36+C39+C49+C46+C51</f>
        <v>18472703.57</v>
      </c>
      <c r="D29" s="32">
        <f>D30+D34+D36+D39+D49+D46+D51</f>
        <v>60402866.57</v>
      </c>
      <c r="E29" s="32">
        <f>E30+E34+E36+E39+E49+E46+E51</f>
        <v>60402866.57</v>
      </c>
      <c r="F29" s="32">
        <f>F30+F34+F36+F39+F49+F46+F51</f>
        <v>25438814.330000002</v>
      </c>
      <c r="G29" s="33">
        <f t="shared" si="1"/>
        <v>137.71029364274048</v>
      </c>
      <c r="H29" s="33">
        <f t="shared" si="2"/>
        <v>42.11524348851777</v>
      </c>
    </row>
    <row r="30" spans="2:8" s="50" customFormat="1" ht="15.75" customHeight="1" x14ac:dyDescent="0.25">
      <c r="B30" s="30" t="s">
        <v>34</v>
      </c>
      <c r="C30" s="32">
        <f>C31+C32+C33</f>
        <v>212301.45</v>
      </c>
      <c r="D30" s="32">
        <f t="shared" ref="D30:F30" si="8">D31+D32+D33</f>
        <v>6946453</v>
      </c>
      <c r="E30" s="32">
        <f t="shared" si="8"/>
        <v>6946453</v>
      </c>
      <c r="F30" s="32">
        <f t="shared" si="8"/>
        <v>1894783.7000000002</v>
      </c>
      <c r="G30" s="33">
        <f t="shared" si="1"/>
        <v>892.49682468018943</v>
      </c>
      <c r="H30" s="33">
        <f t="shared" si="2"/>
        <v>27.276995899921875</v>
      </c>
    </row>
    <row r="31" spans="2:8" x14ac:dyDescent="0.25">
      <c r="B31" s="75" t="s">
        <v>33</v>
      </c>
      <c r="C31" s="69">
        <v>96110.25</v>
      </c>
      <c r="D31" s="36">
        <v>326453</v>
      </c>
      <c r="E31" s="36">
        <v>326453</v>
      </c>
      <c r="F31" s="69">
        <v>94280.34</v>
      </c>
      <c r="G31" s="37">
        <f t="shared" si="1"/>
        <v>98.096030340156233</v>
      </c>
      <c r="H31" s="37">
        <f t="shared" si="2"/>
        <v>28.880218591956574</v>
      </c>
    </row>
    <row r="32" spans="2:8" x14ac:dyDescent="0.25">
      <c r="B32" s="76" t="s">
        <v>127</v>
      </c>
      <c r="C32" s="69">
        <v>116191.2</v>
      </c>
      <c r="D32" s="36">
        <v>0</v>
      </c>
      <c r="E32" s="36">
        <v>0</v>
      </c>
      <c r="F32" s="69">
        <v>0</v>
      </c>
      <c r="G32" s="37" t="s">
        <v>204</v>
      </c>
      <c r="H32" s="37" t="s">
        <v>204</v>
      </c>
    </row>
    <row r="33" spans="2:8" x14ac:dyDescent="0.25">
      <c r="B33" s="76" t="s">
        <v>272</v>
      </c>
      <c r="C33" s="69">
        <v>0</v>
      </c>
      <c r="D33" s="36">
        <v>6620000</v>
      </c>
      <c r="E33" s="36">
        <v>6620000</v>
      </c>
      <c r="F33" s="69">
        <v>1800503.36</v>
      </c>
      <c r="G33" s="37" t="s">
        <v>204</v>
      </c>
      <c r="H33" s="37">
        <f t="shared" si="2"/>
        <v>27.197935951661634</v>
      </c>
    </row>
    <row r="34" spans="2:8" s="50" customFormat="1" x14ac:dyDescent="0.25">
      <c r="B34" s="30" t="s">
        <v>32</v>
      </c>
      <c r="C34" s="32">
        <f t="shared" ref="C34:F34" si="9">C35</f>
        <v>1929447.67</v>
      </c>
      <c r="D34" s="32">
        <f t="shared" si="9"/>
        <v>4098660</v>
      </c>
      <c r="E34" s="32">
        <f t="shared" si="9"/>
        <v>4098660</v>
      </c>
      <c r="F34" s="32">
        <f t="shared" si="9"/>
        <v>2009432.69</v>
      </c>
      <c r="G34" s="33">
        <f t="shared" si="1"/>
        <v>104.14548791572047</v>
      </c>
      <c r="H34" s="33">
        <f t="shared" si="2"/>
        <v>49.026576734835288</v>
      </c>
    </row>
    <row r="35" spans="2:8" x14ac:dyDescent="0.25">
      <c r="B35" s="77" t="s">
        <v>31</v>
      </c>
      <c r="C35" s="69">
        <v>1929447.67</v>
      </c>
      <c r="D35" s="36">
        <v>4098660</v>
      </c>
      <c r="E35" s="36">
        <v>4098660</v>
      </c>
      <c r="F35" s="69">
        <v>2009432.69</v>
      </c>
      <c r="G35" s="37">
        <f t="shared" si="1"/>
        <v>104.14548791572047</v>
      </c>
      <c r="H35" s="37">
        <f t="shared" si="2"/>
        <v>49.026576734835288</v>
      </c>
    </row>
    <row r="36" spans="2:8" s="50" customFormat="1" x14ac:dyDescent="0.25">
      <c r="B36" s="30" t="s">
        <v>128</v>
      </c>
      <c r="C36" s="32">
        <f>C37+C38</f>
        <v>1656301.15</v>
      </c>
      <c r="D36" s="32">
        <f t="shared" ref="D36:F36" si="10">D37+D38</f>
        <v>3545000</v>
      </c>
      <c r="E36" s="32">
        <f t="shared" si="10"/>
        <v>3545000</v>
      </c>
      <c r="F36" s="32">
        <f t="shared" si="10"/>
        <v>1819016.45</v>
      </c>
      <c r="G36" s="33">
        <f t="shared" si="1"/>
        <v>109.82401660470984</v>
      </c>
      <c r="H36" s="33">
        <f t="shared" si="2"/>
        <v>51.312170662905501</v>
      </c>
    </row>
    <row r="37" spans="2:8" x14ac:dyDescent="0.25">
      <c r="B37" s="77" t="s">
        <v>129</v>
      </c>
      <c r="C37" s="69">
        <v>1656301.15</v>
      </c>
      <c r="D37" s="36">
        <v>0</v>
      </c>
      <c r="E37" s="36">
        <v>0</v>
      </c>
      <c r="F37" s="69">
        <v>0</v>
      </c>
      <c r="G37" s="37" t="s">
        <v>204</v>
      </c>
      <c r="H37" s="37" t="s">
        <v>204</v>
      </c>
    </row>
    <row r="38" spans="2:8" x14ac:dyDescent="0.25">
      <c r="B38" s="77" t="s">
        <v>277</v>
      </c>
      <c r="C38" s="69">
        <v>0</v>
      </c>
      <c r="D38" s="36">
        <v>3545000</v>
      </c>
      <c r="E38" s="36">
        <v>3545000</v>
      </c>
      <c r="F38" s="69">
        <v>1819016.45</v>
      </c>
      <c r="G38" s="37" t="s">
        <v>204</v>
      </c>
      <c r="H38" s="37">
        <f t="shared" si="2"/>
        <v>51.312170662905501</v>
      </c>
    </row>
    <row r="39" spans="2:8" s="50" customFormat="1" x14ac:dyDescent="0.25">
      <c r="B39" s="30" t="s">
        <v>130</v>
      </c>
      <c r="C39" s="79">
        <f>C41+C43+C44+C40+C42+C45</f>
        <v>14634723.17</v>
      </c>
      <c r="D39" s="79">
        <f t="shared" ref="D39:F39" si="11">D41+D43+D44+D40+D42+D45</f>
        <v>45563143.57</v>
      </c>
      <c r="E39" s="79">
        <f t="shared" si="11"/>
        <v>45563143.57</v>
      </c>
      <c r="F39" s="79">
        <f t="shared" si="11"/>
        <v>19707462.240000002</v>
      </c>
      <c r="G39" s="33">
        <f t="shared" si="1"/>
        <v>134.66235070574282</v>
      </c>
      <c r="H39" s="33">
        <f t="shared" si="2"/>
        <v>43.253078466201188</v>
      </c>
    </row>
    <row r="40" spans="2:8" s="50" customFormat="1" x14ac:dyDescent="0.25">
      <c r="B40" s="77" t="s">
        <v>273</v>
      </c>
      <c r="C40" s="152">
        <v>0</v>
      </c>
      <c r="D40" s="152">
        <v>3132295</v>
      </c>
      <c r="E40" s="152">
        <v>3132295</v>
      </c>
      <c r="F40" s="152">
        <v>231406.24</v>
      </c>
      <c r="G40" s="37" t="s">
        <v>204</v>
      </c>
      <c r="H40" s="37">
        <f t="shared" si="2"/>
        <v>7.3877537077446407</v>
      </c>
    </row>
    <row r="41" spans="2:8" x14ac:dyDescent="0.25">
      <c r="B41" s="77" t="s">
        <v>131</v>
      </c>
      <c r="C41" s="69">
        <v>1281170.01</v>
      </c>
      <c r="D41" s="36">
        <v>0</v>
      </c>
      <c r="E41" s="36">
        <v>0</v>
      </c>
      <c r="F41" s="69">
        <v>0</v>
      </c>
      <c r="G41" s="37" t="s">
        <v>204</v>
      </c>
      <c r="H41" s="37" t="s">
        <v>204</v>
      </c>
    </row>
    <row r="42" spans="2:8" x14ac:dyDescent="0.25">
      <c r="B42" s="77" t="s">
        <v>274</v>
      </c>
      <c r="C42" s="69">
        <v>0</v>
      </c>
      <c r="D42" s="36">
        <v>37303988.32</v>
      </c>
      <c r="E42" s="36">
        <v>37303988.32</v>
      </c>
      <c r="F42" s="69">
        <v>12427011.640000001</v>
      </c>
      <c r="G42" s="37" t="s">
        <v>204</v>
      </c>
      <c r="H42" s="37">
        <f t="shared" si="2"/>
        <v>33.312823104593981</v>
      </c>
    </row>
    <row r="43" spans="2:8" x14ac:dyDescent="0.25">
      <c r="B43" s="77" t="s">
        <v>132</v>
      </c>
      <c r="C43" s="69">
        <v>10761395.310000001</v>
      </c>
      <c r="D43" s="36">
        <v>0</v>
      </c>
      <c r="E43" s="36">
        <v>0</v>
      </c>
      <c r="F43" s="69">
        <v>0</v>
      </c>
      <c r="G43" s="37" t="s">
        <v>204</v>
      </c>
      <c r="H43" s="37" t="s">
        <v>204</v>
      </c>
    </row>
    <row r="44" spans="2:8" x14ac:dyDescent="0.25">
      <c r="B44" s="77" t="s">
        <v>133</v>
      </c>
      <c r="C44" s="69">
        <v>2592157.85</v>
      </c>
      <c r="D44" s="36">
        <v>0</v>
      </c>
      <c r="E44" s="36">
        <v>0</v>
      </c>
      <c r="F44" s="69">
        <v>0</v>
      </c>
      <c r="G44" s="37" t="s">
        <v>204</v>
      </c>
      <c r="H44" s="37" t="s">
        <v>204</v>
      </c>
    </row>
    <row r="45" spans="2:8" x14ac:dyDescent="0.25">
      <c r="B45" s="77" t="s">
        <v>276</v>
      </c>
      <c r="C45" s="69">
        <v>0</v>
      </c>
      <c r="D45" s="36">
        <v>5126860.25</v>
      </c>
      <c r="E45" s="36">
        <v>5126860.25</v>
      </c>
      <c r="F45" s="69">
        <v>7049044.3600000003</v>
      </c>
      <c r="G45" s="37" t="s">
        <v>204</v>
      </c>
      <c r="H45" s="37">
        <f t="shared" si="2"/>
        <v>137.49242257968706</v>
      </c>
    </row>
    <row r="46" spans="2:8" x14ac:dyDescent="0.25">
      <c r="B46" s="30" t="s">
        <v>190</v>
      </c>
      <c r="C46" s="79">
        <f>C48+C47</f>
        <v>39516.33</v>
      </c>
      <c r="D46" s="79">
        <f t="shared" ref="D46:F46" si="12">D48+D47</f>
        <v>28860</v>
      </c>
      <c r="E46" s="79">
        <f t="shared" si="12"/>
        <v>28860</v>
      </c>
      <c r="F46" s="79">
        <f t="shared" si="12"/>
        <v>6630.56</v>
      </c>
      <c r="G46" s="33">
        <f t="shared" si="1"/>
        <v>16.779290991850711</v>
      </c>
      <c r="H46" s="33">
        <f t="shared" si="2"/>
        <v>22.974913374913374</v>
      </c>
    </row>
    <row r="47" spans="2:8" x14ac:dyDescent="0.25">
      <c r="B47" s="77" t="s">
        <v>191</v>
      </c>
      <c r="C47" s="152">
        <v>0</v>
      </c>
      <c r="D47" s="152">
        <v>28860</v>
      </c>
      <c r="E47" s="152">
        <v>28860</v>
      </c>
      <c r="F47" s="152">
        <v>0</v>
      </c>
      <c r="G47" s="37" t="s">
        <v>204</v>
      </c>
      <c r="H47" s="37" t="s">
        <v>204</v>
      </c>
    </row>
    <row r="48" spans="2:8" x14ac:dyDescent="0.25">
      <c r="B48" s="77" t="s">
        <v>275</v>
      </c>
      <c r="C48" s="69">
        <v>39516.33</v>
      </c>
      <c r="D48" s="36">
        <v>0</v>
      </c>
      <c r="E48" s="36">
        <v>0</v>
      </c>
      <c r="F48" s="69">
        <v>6630.56</v>
      </c>
      <c r="G48" s="37">
        <f t="shared" si="1"/>
        <v>16.779290991850711</v>
      </c>
      <c r="H48" s="37" t="s">
        <v>204</v>
      </c>
    </row>
    <row r="49" spans="2:8" s="50" customFormat="1" ht="31.5" x14ac:dyDescent="0.25">
      <c r="B49" s="30" t="s">
        <v>134</v>
      </c>
      <c r="C49" s="79">
        <f t="shared" ref="C49:F51" si="13">C50</f>
        <v>413.8</v>
      </c>
      <c r="D49" s="79">
        <f t="shared" si="13"/>
        <v>12000</v>
      </c>
      <c r="E49" s="79">
        <f t="shared" si="13"/>
        <v>12000</v>
      </c>
      <c r="F49" s="79">
        <f t="shared" si="13"/>
        <v>1488.69</v>
      </c>
      <c r="G49" s="33">
        <f t="shared" si="1"/>
        <v>359.76075398743353</v>
      </c>
      <c r="H49" s="33">
        <f t="shared" si="2"/>
        <v>12.405749999999999</v>
      </c>
    </row>
    <row r="50" spans="2:8" ht="30" x14ac:dyDescent="0.25">
      <c r="B50" s="77" t="s">
        <v>135</v>
      </c>
      <c r="C50" s="69">
        <v>413.8</v>
      </c>
      <c r="D50" s="36">
        <v>12000</v>
      </c>
      <c r="E50" s="36">
        <v>12000</v>
      </c>
      <c r="F50" s="69">
        <v>1488.69</v>
      </c>
      <c r="G50" s="37">
        <f>F50/C50*100</f>
        <v>359.76075398743353</v>
      </c>
      <c r="H50" s="37">
        <f t="shared" si="2"/>
        <v>12.405749999999999</v>
      </c>
    </row>
    <row r="51" spans="2:8" x14ac:dyDescent="0.25">
      <c r="B51" s="30" t="s">
        <v>136</v>
      </c>
      <c r="C51" s="79">
        <f t="shared" si="13"/>
        <v>0</v>
      </c>
      <c r="D51" s="79">
        <f t="shared" si="13"/>
        <v>208750</v>
      </c>
      <c r="E51" s="79">
        <f t="shared" si="13"/>
        <v>208750</v>
      </c>
      <c r="F51" s="79">
        <f t="shared" si="13"/>
        <v>0</v>
      </c>
      <c r="G51" s="33" t="s">
        <v>204</v>
      </c>
      <c r="H51" s="33" t="s">
        <v>204</v>
      </c>
    </row>
    <row r="52" spans="2:8" x14ac:dyDescent="0.25">
      <c r="B52" s="77" t="s">
        <v>137</v>
      </c>
      <c r="C52" s="69">
        <v>0</v>
      </c>
      <c r="D52" s="36">
        <v>208750</v>
      </c>
      <c r="E52" s="36">
        <v>208750</v>
      </c>
      <c r="F52" s="69">
        <v>0</v>
      </c>
      <c r="G52" s="37" t="s">
        <v>204</v>
      </c>
      <c r="H52" s="37" t="s">
        <v>204</v>
      </c>
    </row>
  </sheetData>
  <mergeCells count="2">
    <mergeCell ref="C1:F1"/>
    <mergeCell ref="B3:H3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9"/>
  <sheetViews>
    <sheetView workbookViewId="0">
      <selection activeCell="C20" sqref="C20"/>
    </sheetView>
  </sheetViews>
  <sheetFormatPr defaultRowHeight="15.75" x14ac:dyDescent="0.25"/>
  <cols>
    <col min="1" max="1" width="9.140625" style="8"/>
    <col min="2" max="2" width="37.7109375" style="8" customWidth="1"/>
    <col min="3" max="6" width="25.28515625" style="8" customWidth="1"/>
    <col min="7" max="8" width="15.7109375" style="8" customWidth="1"/>
    <col min="9" max="16384" width="9.140625" style="8"/>
  </cols>
  <sheetData>
    <row r="1" spans="2:8" ht="35.25" customHeight="1" x14ac:dyDescent="0.25">
      <c r="C1" s="194" t="s">
        <v>288</v>
      </c>
      <c r="D1" s="194"/>
      <c r="E1" s="194"/>
      <c r="F1" s="194"/>
      <c r="G1" s="194"/>
    </row>
    <row r="2" spans="2:8" x14ac:dyDescent="0.25">
      <c r="B2" s="7"/>
      <c r="C2" s="7"/>
      <c r="D2" s="7"/>
      <c r="E2" s="7"/>
      <c r="F2" s="27"/>
      <c r="G2" s="27"/>
      <c r="H2" s="27"/>
    </row>
    <row r="3" spans="2:8" ht="15.75" customHeight="1" x14ac:dyDescent="0.25">
      <c r="B3" s="220" t="s">
        <v>42</v>
      </c>
      <c r="C3" s="220"/>
      <c r="D3" s="220"/>
      <c r="E3" s="220"/>
      <c r="F3" s="220"/>
      <c r="G3" s="220"/>
      <c r="H3" s="220"/>
    </row>
    <row r="4" spans="2:8" x14ac:dyDescent="0.25">
      <c r="B4" s="7"/>
      <c r="C4" s="7"/>
      <c r="D4" s="7"/>
      <c r="E4" s="7"/>
      <c r="F4" s="27"/>
      <c r="G4" s="27"/>
      <c r="H4" s="27"/>
    </row>
    <row r="5" spans="2:8" ht="31.5" x14ac:dyDescent="0.25">
      <c r="B5" s="29" t="s">
        <v>8</v>
      </c>
      <c r="C5" s="29" t="s">
        <v>172</v>
      </c>
      <c r="D5" s="29" t="s">
        <v>207</v>
      </c>
      <c r="E5" s="29" t="s">
        <v>208</v>
      </c>
      <c r="F5" s="29" t="s">
        <v>210</v>
      </c>
      <c r="G5" s="29" t="s">
        <v>17</v>
      </c>
      <c r="H5" s="29" t="s">
        <v>44</v>
      </c>
    </row>
    <row r="6" spans="2:8" x14ac:dyDescent="0.25"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 t="s">
        <v>19</v>
      </c>
      <c r="H6" s="29" t="s">
        <v>20</v>
      </c>
    </row>
    <row r="7" spans="2:8" s="50" customFormat="1" ht="15.75" customHeight="1" x14ac:dyDescent="0.25">
      <c r="B7" s="30" t="s">
        <v>35</v>
      </c>
      <c r="C7" s="32">
        <f t="shared" ref="C7:F7" si="0">C8</f>
        <v>18472703.57</v>
      </c>
      <c r="D7" s="32">
        <f t="shared" si="0"/>
        <v>47834893.57</v>
      </c>
      <c r="E7" s="32">
        <f t="shared" si="0"/>
        <v>47834893.57</v>
      </c>
      <c r="F7" s="32">
        <f t="shared" si="0"/>
        <v>25438814.329999998</v>
      </c>
      <c r="G7" s="81">
        <f>F7/C7*100</f>
        <v>137.71029364274045</v>
      </c>
      <c r="H7" s="81">
        <f>F7/E7*100</f>
        <v>53.180455586827378</v>
      </c>
    </row>
    <row r="8" spans="2:8" s="50" customFormat="1" ht="15.75" customHeight="1" x14ac:dyDescent="0.25">
      <c r="B8" s="30" t="s">
        <v>139</v>
      </c>
      <c r="C8" s="32">
        <f t="shared" ref="C8:F8" si="1">C9</f>
        <v>18472703.57</v>
      </c>
      <c r="D8" s="32">
        <f t="shared" si="1"/>
        <v>47834893.57</v>
      </c>
      <c r="E8" s="32">
        <f t="shared" si="1"/>
        <v>47834893.57</v>
      </c>
      <c r="F8" s="32">
        <f t="shared" si="1"/>
        <v>25438814.329999998</v>
      </c>
      <c r="G8" s="81">
        <f t="shared" ref="G8" si="2">F8/C8*100</f>
        <v>137.71029364274045</v>
      </c>
      <c r="H8" s="81">
        <f t="shared" ref="H8" si="3">F8/E8*100</f>
        <v>53.180455586827378</v>
      </c>
    </row>
    <row r="9" spans="2:8" ht="30" x14ac:dyDescent="0.25">
      <c r="B9" s="43" t="s">
        <v>138</v>
      </c>
      <c r="C9" s="69">
        <v>18472703.57</v>
      </c>
      <c r="D9" s="36">
        <v>47834893.57</v>
      </c>
      <c r="E9" s="36">
        <v>47834893.57</v>
      </c>
      <c r="F9" s="69">
        <v>25438814.329999998</v>
      </c>
      <c r="G9" s="82">
        <f>F9/C9*100</f>
        <v>137.71029364274045</v>
      </c>
      <c r="H9" s="82">
        <f>F9/E9*100</f>
        <v>53.180455586827378</v>
      </c>
    </row>
  </sheetData>
  <mergeCells count="2">
    <mergeCell ref="B3:H3"/>
    <mergeCell ref="C1:G1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5"/>
  <sheetViews>
    <sheetView workbookViewId="0"/>
  </sheetViews>
  <sheetFormatPr defaultRowHeight="15.75" x14ac:dyDescent="0.25"/>
  <cols>
    <col min="1" max="1" width="9.140625" style="8"/>
    <col min="2" max="2" width="7.5703125" style="8" bestFit="1" customWidth="1"/>
    <col min="3" max="3" width="8.5703125" style="8" bestFit="1" customWidth="1"/>
    <col min="4" max="4" width="8.42578125" style="8" customWidth="1"/>
    <col min="5" max="5" width="6.42578125" style="8" bestFit="1" customWidth="1"/>
    <col min="6" max="6" width="38.28515625" style="8" customWidth="1"/>
    <col min="7" max="10" width="25.28515625" style="8" customWidth="1"/>
    <col min="11" max="12" width="15.7109375" style="8" customWidth="1"/>
    <col min="13" max="16384" width="9.140625" style="8"/>
  </cols>
  <sheetData>
    <row r="1" spans="2:12" ht="34.5" customHeight="1" x14ac:dyDescent="0.25">
      <c r="F1" s="194" t="s">
        <v>289</v>
      </c>
      <c r="G1" s="194"/>
      <c r="H1" s="194"/>
      <c r="I1" s="194"/>
      <c r="J1" s="194"/>
    </row>
    <row r="2" spans="2:12" ht="18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18" customHeight="1" x14ac:dyDescent="0.25">
      <c r="B3" s="220" t="s">
        <v>57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</row>
    <row r="4" spans="2:12" ht="15.75" customHeight="1" x14ac:dyDescent="0.25">
      <c r="B4" s="220" t="s">
        <v>38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</row>
    <row r="5" spans="2:12" x14ac:dyDescent="0.25">
      <c r="B5" s="7"/>
      <c r="C5" s="7"/>
      <c r="D5" s="7"/>
      <c r="E5" s="7"/>
      <c r="F5" s="7"/>
      <c r="G5" s="7"/>
      <c r="H5" s="7"/>
      <c r="I5" s="7"/>
      <c r="J5" s="27"/>
      <c r="K5" s="27"/>
      <c r="L5" s="27"/>
    </row>
    <row r="6" spans="2:12" ht="47.25" x14ac:dyDescent="0.25">
      <c r="B6" s="217" t="s">
        <v>8</v>
      </c>
      <c r="C6" s="218"/>
      <c r="D6" s="218"/>
      <c r="E6" s="218"/>
      <c r="F6" s="219"/>
      <c r="G6" s="28" t="s">
        <v>170</v>
      </c>
      <c r="H6" s="29" t="s">
        <v>207</v>
      </c>
      <c r="I6" s="28" t="s">
        <v>208</v>
      </c>
      <c r="J6" s="28" t="s">
        <v>209</v>
      </c>
      <c r="K6" s="28" t="s">
        <v>17</v>
      </c>
      <c r="L6" s="28" t="s">
        <v>44</v>
      </c>
    </row>
    <row r="7" spans="2:12" x14ac:dyDescent="0.25">
      <c r="B7" s="217">
        <v>1</v>
      </c>
      <c r="C7" s="218"/>
      <c r="D7" s="218"/>
      <c r="E7" s="218"/>
      <c r="F7" s="219"/>
      <c r="G7" s="28">
        <v>2</v>
      </c>
      <c r="H7" s="28">
        <v>3</v>
      </c>
      <c r="I7" s="28">
        <v>4</v>
      </c>
      <c r="J7" s="28">
        <v>5</v>
      </c>
      <c r="K7" s="28" t="s">
        <v>19</v>
      </c>
      <c r="L7" s="28" t="s">
        <v>20</v>
      </c>
    </row>
    <row r="8" spans="2:12" s="50" customFormat="1" ht="31.5" x14ac:dyDescent="0.25">
      <c r="B8" s="30">
        <v>8</v>
      </c>
      <c r="C8" s="30"/>
      <c r="D8" s="30"/>
      <c r="E8" s="30"/>
      <c r="F8" s="30" t="s">
        <v>10</v>
      </c>
      <c r="G8" s="32">
        <f>G9</f>
        <v>0</v>
      </c>
      <c r="H8" s="32">
        <f t="shared" ref="H8:J8" si="0">H9</f>
        <v>208750</v>
      </c>
      <c r="I8" s="32">
        <f t="shared" si="0"/>
        <v>208750</v>
      </c>
      <c r="J8" s="32">
        <f t="shared" si="0"/>
        <v>0</v>
      </c>
      <c r="K8" s="33" t="s">
        <v>204</v>
      </c>
      <c r="L8" s="33" t="s">
        <v>204</v>
      </c>
    </row>
    <row r="9" spans="2:12" x14ac:dyDescent="0.25">
      <c r="B9" s="30"/>
      <c r="C9" s="34">
        <v>84</v>
      </c>
      <c r="D9" s="34"/>
      <c r="E9" s="34"/>
      <c r="F9" s="34" t="s">
        <v>15</v>
      </c>
      <c r="G9" s="36">
        <f>G10</f>
        <v>0</v>
      </c>
      <c r="H9" s="36">
        <v>208750</v>
      </c>
      <c r="I9" s="36">
        <v>208750</v>
      </c>
      <c r="J9" s="36">
        <f t="shared" ref="J9:J10" si="1">J10</f>
        <v>0</v>
      </c>
      <c r="K9" s="33" t="s">
        <v>204</v>
      </c>
      <c r="L9" s="33" t="s">
        <v>204</v>
      </c>
    </row>
    <row r="10" spans="2:12" x14ac:dyDescent="0.25">
      <c r="B10" s="41"/>
      <c r="C10" s="41"/>
      <c r="D10" s="41">
        <v>844</v>
      </c>
      <c r="E10" s="41"/>
      <c r="F10" s="51" t="s">
        <v>145</v>
      </c>
      <c r="G10" s="36">
        <f>G11</f>
        <v>0</v>
      </c>
      <c r="H10" s="36"/>
      <c r="I10" s="36"/>
      <c r="J10" s="36">
        <f t="shared" si="1"/>
        <v>0</v>
      </c>
      <c r="K10" s="33" t="s">
        <v>204</v>
      </c>
      <c r="L10" s="33" t="s">
        <v>204</v>
      </c>
    </row>
    <row r="11" spans="2:12" x14ac:dyDescent="0.25">
      <c r="B11" s="41"/>
      <c r="C11" s="41"/>
      <c r="D11" s="41"/>
      <c r="E11" s="41">
        <v>8443</v>
      </c>
      <c r="F11" s="51" t="s">
        <v>145</v>
      </c>
      <c r="G11" s="36">
        <v>0</v>
      </c>
      <c r="H11" s="36"/>
      <c r="I11" s="36"/>
      <c r="J11" s="69">
        <v>0</v>
      </c>
      <c r="K11" s="33" t="s">
        <v>204</v>
      </c>
      <c r="L11" s="33" t="s">
        <v>204</v>
      </c>
    </row>
    <row r="12" spans="2:12" s="50" customFormat="1" ht="31.5" x14ac:dyDescent="0.25">
      <c r="B12" s="59">
        <v>5</v>
      </c>
      <c r="C12" s="59"/>
      <c r="D12" s="59"/>
      <c r="E12" s="59"/>
      <c r="F12" s="61" t="s">
        <v>11</v>
      </c>
      <c r="G12" s="32">
        <f>G13</f>
        <v>0</v>
      </c>
      <c r="H12" s="32">
        <f t="shared" ref="H12:J14" si="2">H13</f>
        <v>35000</v>
      </c>
      <c r="I12" s="32">
        <f t="shared" si="2"/>
        <v>35000</v>
      </c>
      <c r="J12" s="32">
        <f t="shared" si="2"/>
        <v>0</v>
      </c>
      <c r="K12" s="33" t="s">
        <v>204</v>
      </c>
      <c r="L12" s="33" t="s">
        <v>204</v>
      </c>
    </row>
    <row r="13" spans="2:12" ht="30" x14ac:dyDescent="0.25">
      <c r="B13" s="34"/>
      <c r="C13" s="34">
        <v>54</v>
      </c>
      <c r="D13" s="34"/>
      <c r="E13" s="34"/>
      <c r="F13" s="62" t="s">
        <v>16</v>
      </c>
      <c r="G13" s="36">
        <f>G14</f>
        <v>0</v>
      </c>
      <c r="H13" s="36">
        <v>35000</v>
      </c>
      <c r="I13" s="36">
        <v>35000</v>
      </c>
      <c r="J13" s="36">
        <f t="shared" si="2"/>
        <v>0</v>
      </c>
      <c r="K13" s="33" t="s">
        <v>204</v>
      </c>
      <c r="L13" s="33" t="s">
        <v>204</v>
      </c>
    </row>
    <row r="14" spans="2:12" ht="45" x14ac:dyDescent="0.25">
      <c r="B14" s="34"/>
      <c r="C14" s="34"/>
      <c r="D14" s="34">
        <v>544</v>
      </c>
      <c r="E14" s="51"/>
      <c r="F14" s="51" t="s">
        <v>140</v>
      </c>
      <c r="G14" s="36">
        <f>G15</f>
        <v>0</v>
      </c>
      <c r="H14" s="36"/>
      <c r="I14" s="36"/>
      <c r="J14" s="36">
        <f t="shared" si="2"/>
        <v>0</v>
      </c>
      <c r="K14" s="33" t="s">
        <v>204</v>
      </c>
      <c r="L14" s="33" t="s">
        <v>204</v>
      </c>
    </row>
    <row r="15" spans="2:12" ht="45" x14ac:dyDescent="0.25">
      <c r="B15" s="34"/>
      <c r="C15" s="34"/>
      <c r="D15" s="34"/>
      <c r="E15" s="51">
        <v>5443</v>
      </c>
      <c r="F15" s="51" t="s">
        <v>141</v>
      </c>
      <c r="G15" s="36">
        <v>0</v>
      </c>
      <c r="H15" s="36"/>
      <c r="I15" s="78"/>
      <c r="J15" s="69">
        <v>0</v>
      </c>
      <c r="K15" s="33" t="s">
        <v>204</v>
      </c>
      <c r="L15" s="33" t="s">
        <v>204</v>
      </c>
    </row>
  </sheetData>
  <mergeCells count="5">
    <mergeCell ref="B6:F6"/>
    <mergeCell ref="B3:L3"/>
    <mergeCell ref="B4:L4"/>
    <mergeCell ref="B7:F7"/>
    <mergeCell ref="F1:J1"/>
  </mergeCells>
  <pageMargins left="0.7" right="0.7" top="0.75" bottom="0.75" header="0.3" footer="0.3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13"/>
  <sheetViews>
    <sheetView workbookViewId="0">
      <selection activeCell="C20" sqref="C20"/>
    </sheetView>
  </sheetViews>
  <sheetFormatPr defaultRowHeight="15.75" x14ac:dyDescent="0.25"/>
  <cols>
    <col min="1" max="1" width="9.140625" style="8"/>
    <col min="2" max="2" width="37.7109375" style="8" customWidth="1"/>
    <col min="3" max="6" width="25.28515625" style="8" customWidth="1"/>
    <col min="7" max="8" width="15.7109375" style="8" customWidth="1"/>
    <col min="9" max="16384" width="9.140625" style="8"/>
  </cols>
  <sheetData>
    <row r="1" spans="2:8" ht="38.25" customHeight="1" x14ac:dyDescent="0.25">
      <c r="C1" s="194" t="s">
        <v>290</v>
      </c>
      <c r="D1" s="194"/>
      <c r="E1" s="194"/>
      <c r="F1" s="194"/>
      <c r="G1" s="194"/>
    </row>
    <row r="2" spans="2:8" x14ac:dyDescent="0.25">
      <c r="B2" s="7"/>
      <c r="C2" s="7"/>
      <c r="D2" s="7"/>
      <c r="E2" s="7"/>
      <c r="F2" s="27"/>
      <c r="G2" s="27"/>
      <c r="H2" s="27"/>
    </row>
    <row r="3" spans="2:8" ht="15.75" customHeight="1" x14ac:dyDescent="0.25">
      <c r="B3" s="220" t="s">
        <v>39</v>
      </c>
      <c r="C3" s="220"/>
      <c r="D3" s="220"/>
      <c r="E3" s="220"/>
      <c r="F3" s="220"/>
      <c r="G3" s="220"/>
      <c r="H3" s="220"/>
    </row>
    <row r="4" spans="2:8" x14ac:dyDescent="0.25">
      <c r="B4" s="7"/>
      <c r="C4" s="7"/>
      <c r="D4" s="7"/>
      <c r="E4" s="7"/>
      <c r="F4" s="27"/>
      <c r="G4" s="27"/>
      <c r="H4" s="27"/>
    </row>
    <row r="5" spans="2:8" ht="47.25" x14ac:dyDescent="0.25">
      <c r="B5" s="29" t="s">
        <v>8</v>
      </c>
      <c r="C5" s="29" t="s">
        <v>170</v>
      </c>
      <c r="D5" s="29" t="s">
        <v>207</v>
      </c>
      <c r="E5" s="29" t="s">
        <v>208</v>
      </c>
      <c r="F5" s="29" t="s">
        <v>209</v>
      </c>
      <c r="G5" s="29" t="s">
        <v>17</v>
      </c>
      <c r="H5" s="29" t="s">
        <v>44</v>
      </c>
    </row>
    <row r="6" spans="2:8" x14ac:dyDescent="0.25"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 t="s">
        <v>19</v>
      </c>
      <c r="H6" s="29" t="s">
        <v>20</v>
      </c>
    </row>
    <row r="7" spans="2:8" s="50" customFormat="1" x14ac:dyDescent="0.25">
      <c r="B7" s="30" t="s">
        <v>40</v>
      </c>
      <c r="C7" s="32">
        <f>C8</f>
        <v>0</v>
      </c>
      <c r="D7" s="32">
        <f t="shared" ref="D7:F7" si="0">D8</f>
        <v>208750</v>
      </c>
      <c r="E7" s="32">
        <f t="shared" si="0"/>
        <v>208750</v>
      </c>
      <c r="F7" s="32">
        <f t="shared" si="0"/>
        <v>0</v>
      </c>
      <c r="G7" s="33" t="s">
        <v>204</v>
      </c>
      <c r="H7" s="33" t="s">
        <v>204</v>
      </c>
    </row>
    <row r="8" spans="2:8" s="50" customFormat="1" ht="31.5" x14ac:dyDescent="0.25">
      <c r="B8" s="30" t="s">
        <v>136</v>
      </c>
      <c r="C8" s="32">
        <f>C9</f>
        <v>0</v>
      </c>
      <c r="D8" s="32">
        <f t="shared" ref="D8:F8" si="1">D9</f>
        <v>208750</v>
      </c>
      <c r="E8" s="32">
        <f t="shared" si="1"/>
        <v>208750</v>
      </c>
      <c r="F8" s="32">
        <f t="shared" si="1"/>
        <v>0</v>
      </c>
      <c r="G8" s="33" t="s">
        <v>204</v>
      </c>
      <c r="H8" s="33" t="s">
        <v>204</v>
      </c>
    </row>
    <row r="9" spans="2:8" ht="30" x14ac:dyDescent="0.25">
      <c r="B9" s="75" t="s">
        <v>137</v>
      </c>
      <c r="C9" s="36">
        <v>0</v>
      </c>
      <c r="D9" s="36">
        <v>208750</v>
      </c>
      <c r="E9" s="36">
        <v>208750</v>
      </c>
      <c r="F9" s="69">
        <v>0</v>
      </c>
      <c r="G9" s="33" t="s">
        <v>204</v>
      </c>
      <c r="H9" s="33" t="s">
        <v>204</v>
      </c>
    </row>
    <row r="10" spans="2:8" x14ac:dyDescent="0.25">
      <c r="B10" s="77"/>
      <c r="C10" s="36"/>
      <c r="D10" s="36"/>
      <c r="E10" s="78"/>
      <c r="F10" s="69"/>
      <c r="G10" s="33" t="s">
        <v>204</v>
      </c>
      <c r="H10" s="33" t="s">
        <v>204</v>
      </c>
    </row>
    <row r="11" spans="2:8" s="50" customFormat="1" ht="15.75" customHeight="1" x14ac:dyDescent="0.25">
      <c r="B11" s="30" t="s">
        <v>41</v>
      </c>
      <c r="C11" s="32">
        <f>C12</f>
        <v>0</v>
      </c>
      <c r="D11" s="32">
        <f t="shared" ref="D11:F11" si="2">D12</f>
        <v>35000</v>
      </c>
      <c r="E11" s="32">
        <f t="shared" si="2"/>
        <v>35000</v>
      </c>
      <c r="F11" s="32">
        <f t="shared" si="2"/>
        <v>0</v>
      </c>
      <c r="G11" s="33" t="s">
        <v>204</v>
      </c>
      <c r="H11" s="33" t="s">
        <v>204</v>
      </c>
    </row>
    <row r="12" spans="2:8" s="50" customFormat="1" ht="15.75" customHeight="1" x14ac:dyDescent="0.25">
      <c r="B12" s="30" t="s">
        <v>32</v>
      </c>
      <c r="C12" s="32">
        <f>C13</f>
        <v>0</v>
      </c>
      <c r="D12" s="32">
        <f t="shared" ref="D12:F12" si="3">D13</f>
        <v>35000</v>
      </c>
      <c r="E12" s="32">
        <f t="shared" si="3"/>
        <v>35000</v>
      </c>
      <c r="F12" s="32">
        <f t="shared" si="3"/>
        <v>0</v>
      </c>
      <c r="G12" s="33" t="s">
        <v>204</v>
      </c>
      <c r="H12" s="33" t="s">
        <v>204</v>
      </c>
    </row>
    <row r="13" spans="2:8" x14ac:dyDescent="0.25">
      <c r="B13" s="75" t="s">
        <v>31</v>
      </c>
      <c r="C13" s="36">
        <v>0</v>
      </c>
      <c r="D13" s="36">
        <v>35000</v>
      </c>
      <c r="E13" s="36">
        <v>35000</v>
      </c>
      <c r="F13" s="69">
        <v>0</v>
      </c>
      <c r="G13" s="33" t="s">
        <v>204</v>
      </c>
      <c r="H13" s="33" t="s">
        <v>204</v>
      </c>
    </row>
  </sheetData>
  <mergeCells count="2">
    <mergeCell ref="B3:H3"/>
    <mergeCell ref="C1:G1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9CF4D-4A1D-4147-9A06-9ABBEA62D100}">
  <sheetPr>
    <pageSetUpPr fitToPage="1"/>
  </sheetPr>
  <dimension ref="B1:I180"/>
  <sheetViews>
    <sheetView zoomScale="85" zoomScaleNormal="85" workbookViewId="0"/>
  </sheetViews>
  <sheetFormatPr defaultRowHeight="15.75" x14ac:dyDescent="0.25"/>
  <cols>
    <col min="1" max="1" width="9.140625" style="8"/>
    <col min="2" max="2" width="10.140625" style="8" customWidth="1"/>
    <col min="3" max="3" width="8.42578125" style="8" bestFit="1" customWidth="1"/>
    <col min="4" max="4" width="13.28515625" style="8" customWidth="1"/>
    <col min="5" max="5" width="72" style="8" customWidth="1"/>
    <col min="6" max="7" width="25.28515625" style="102" customWidth="1"/>
    <col min="8" max="8" width="25.28515625" style="83" customWidth="1"/>
    <col min="9" max="9" width="15.7109375" style="83" customWidth="1"/>
    <col min="10" max="16384" width="9.140625" style="8"/>
  </cols>
  <sheetData>
    <row r="1" spans="2:9" ht="33" customHeight="1" x14ac:dyDescent="0.25">
      <c r="D1" s="220" t="s">
        <v>288</v>
      </c>
      <c r="E1" s="220"/>
      <c r="F1" s="220"/>
      <c r="G1" s="220"/>
      <c r="H1" s="220"/>
    </row>
    <row r="2" spans="2:9" x14ac:dyDescent="0.25">
      <c r="B2" s="7"/>
      <c r="C2" s="7"/>
      <c r="D2" s="7"/>
      <c r="E2" s="7"/>
      <c r="F2" s="100"/>
      <c r="G2" s="100"/>
      <c r="H2" s="100"/>
      <c r="I2" s="84"/>
    </row>
    <row r="3" spans="2:9" ht="18" customHeight="1" x14ac:dyDescent="0.25">
      <c r="B3" s="220" t="s">
        <v>12</v>
      </c>
      <c r="C3" s="256"/>
      <c r="D3" s="256"/>
      <c r="E3" s="256"/>
      <c r="F3" s="256"/>
      <c r="G3" s="256"/>
      <c r="H3" s="256"/>
      <c r="I3" s="256"/>
    </row>
    <row r="4" spans="2:9" x14ac:dyDescent="0.25">
      <c r="B4" s="7"/>
      <c r="C4" s="7"/>
      <c r="D4" s="7"/>
      <c r="E4" s="7"/>
      <c r="F4" s="100"/>
      <c r="G4" s="100"/>
      <c r="H4" s="100"/>
      <c r="I4" s="84"/>
    </row>
    <row r="5" spans="2:9" x14ac:dyDescent="0.25">
      <c r="B5" s="257" t="s">
        <v>58</v>
      </c>
      <c r="C5" s="257"/>
      <c r="D5" s="257"/>
      <c r="E5" s="257"/>
      <c r="F5" s="257"/>
      <c r="G5" s="257"/>
      <c r="H5" s="257"/>
      <c r="I5" s="257"/>
    </row>
    <row r="6" spans="2:9" ht="15.75" customHeight="1" x14ac:dyDescent="0.25">
      <c r="B6" s="7"/>
      <c r="C6" s="7"/>
      <c r="D6" s="7"/>
      <c r="E6" s="7"/>
      <c r="F6" s="100"/>
      <c r="G6" s="100"/>
      <c r="H6" s="100"/>
      <c r="I6" s="84"/>
    </row>
    <row r="7" spans="2:9" ht="31.5" x14ac:dyDescent="0.25">
      <c r="B7" s="217" t="s">
        <v>154</v>
      </c>
      <c r="C7" s="218"/>
      <c r="D7" s="218"/>
      <c r="E7" s="219"/>
      <c r="F7" s="85" t="s">
        <v>207</v>
      </c>
      <c r="G7" s="85" t="s">
        <v>208</v>
      </c>
      <c r="H7" s="85" t="s">
        <v>211</v>
      </c>
      <c r="I7" s="85" t="s">
        <v>44</v>
      </c>
    </row>
    <row r="8" spans="2:9" ht="15.75" customHeight="1" x14ac:dyDescent="0.25">
      <c r="B8" s="217">
        <v>1</v>
      </c>
      <c r="C8" s="218"/>
      <c r="D8" s="218"/>
      <c r="E8" s="219"/>
      <c r="F8" s="56">
        <v>2</v>
      </c>
      <c r="G8" s="56">
        <v>3</v>
      </c>
      <c r="H8" s="56">
        <v>4</v>
      </c>
      <c r="I8" s="85" t="s">
        <v>43</v>
      </c>
    </row>
    <row r="9" spans="2:9" ht="15.75" customHeight="1" x14ac:dyDescent="0.25">
      <c r="B9" s="245" t="s">
        <v>214</v>
      </c>
      <c r="C9" s="246"/>
      <c r="D9" s="246"/>
      <c r="E9" s="247"/>
      <c r="F9" s="145">
        <f>F10+F11</f>
        <v>6946453</v>
      </c>
      <c r="G9" s="145">
        <f t="shared" ref="G9:H9" si="0">G10+G11</f>
        <v>6946453</v>
      </c>
      <c r="H9" s="145">
        <f t="shared" si="0"/>
        <v>1894783.7000000002</v>
      </c>
      <c r="I9" s="110">
        <f>H9/G9*100</f>
        <v>27.276995899921875</v>
      </c>
    </row>
    <row r="10" spans="2:9" ht="15.75" customHeight="1" x14ac:dyDescent="0.25">
      <c r="B10" s="239" t="s">
        <v>215</v>
      </c>
      <c r="C10" s="240"/>
      <c r="D10" s="240"/>
      <c r="E10" s="241"/>
      <c r="F10" s="146">
        <f>F164+F173</f>
        <v>326453</v>
      </c>
      <c r="G10" s="146">
        <f>G164+G173</f>
        <v>326453</v>
      </c>
      <c r="H10" s="146">
        <f>H164+H173</f>
        <v>94280.340000000011</v>
      </c>
      <c r="I10" s="86">
        <f t="shared" ref="I10:I76" si="1">H10/G10*100</f>
        <v>28.880218591956581</v>
      </c>
    </row>
    <row r="11" spans="2:9" ht="15.75" customHeight="1" x14ac:dyDescent="0.25">
      <c r="B11" s="239" t="s">
        <v>216</v>
      </c>
      <c r="C11" s="240"/>
      <c r="D11" s="240"/>
      <c r="E11" s="241"/>
      <c r="F11" s="146">
        <f>F178</f>
        <v>6620000</v>
      </c>
      <c r="G11" s="146">
        <f>G178</f>
        <v>6620000</v>
      </c>
      <c r="H11" s="146">
        <f t="shared" ref="H11" si="2">H178</f>
        <v>1800503.36</v>
      </c>
      <c r="I11" s="86">
        <f t="shared" si="1"/>
        <v>27.197935951661634</v>
      </c>
    </row>
    <row r="12" spans="2:9" ht="15.75" customHeight="1" x14ac:dyDescent="0.25">
      <c r="B12" s="245" t="s">
        <v>217</v>
      </c>
      <c r="C12" s="246"/>
      <c r="D12" s="246"/>
      <c r="E12" s="247"/>
      <c r="F12" s="145">
        <f>F13</f>
        <v>4098659.9999999995</v>
      </c>
      <c r="G12" s="145">
        <f t="shared" ref="G12:H12" si="3">G13</f>
        <v>4098659.9999999995</v>
      </c>
      <c r="H12" s="145">
        <f t="shared" si="3"/>
        <v>2009432.69</v>
      </c>
      <c r="I12" s="110">
        <f t="shared" si="1"/>
        <v>49.026576734835295</v>
      </c>
    </row>
    <row r="13" spans="2:9" ht="15.75" customHeight="1" x14ac:dyDescent="0.25">
      <c r="B13" s="239" t="s">
        <v>218</v>
      </c>
      <c r="C13" s="240"/>
      <c r="D13" s="240"/>
      <c r="E13" s="241"/>
      <c r="F13" s="146">
        <f>F35</f>
        <v>4098659.9999999995</v>
      </c>
      <c r="G13" s="146">
        <f t="shared" ref="G13:H13" si="4">G35</f>
        <v>4098659.9999999995</v>
      </c>
      <c r="H13" s="146">
        <f t="shared" si="4"/>
        <v>2009432.69</v>
      </c>
      <c r="I13" s="86">
        <f t="shared" si="1"/>
        <v>49.026576734835295</v>
      </c>
    </row>
    <row r="14" spans="2:9" ht="15.75" customHeight="1" x14ac:dyDescent="0.25">
      <c r="B14" s="245" t="s">
        <v>219</v>
      </c>
      <c r="C14" s="246"/>
      <c r="D14" s="246"/>
      <c r="E14" s="247"/>
      <c r="F14" s="145">
        <f>F15</f>
        <v>3545000</v>
      </c>
      <c r="G14" s="145">
        <f t="shared" ref="G14:H14" si="5">G15</f>
        <v>3545000</v>
      </c>
      <c r="H14" s="145">
        <f t="shared" si="5"/>
        <v>1819016.45</v>
      </c>
      <c r="I14" s="110">
        <f t="shared" si="1"/>
        <v>51.312170662905501</v>
      </c>
    </row>
    <row r="15" spans="2:9" ht="15.75" customHeight="1" x14ac:dyDescent="0.25">
      <c r="B15" s="239" t="s">
        <v>220</v>
      </c>
      <c r="C15" s="240"/>
      <c r="D15" s="240"/>
      <c r="E15" s="241"/>
      <c r="F15" s="146">
        <f>F78</f>
        <v>3545000</v>
      </c>
      <c r="G15" s="146">
        <f t="shared" ref="G15:H15" si="6">G78</f>
        <v>3545000</v>
      </c>
      <c r="H15" s="146">
        <f t="shared" si="6"/>
        <v>1819016.45</v>
      </c>
      <c r="I15" s="86">
        <f t="shared" si="1"/>
        <v>51.312170662905501</v>
      </c>
    </row>
    <row r="16" spans="2:9" ht="15.75" customHeight="1" x14ac:dyDescent="0.25">
      <c r="B16" s="245" t="s">
        <v>221</v>
      </c>
      <c r="C16" s="246"/>
      <c r="D16" s="246"/>
      <c r="E16" s="247"/>
      <c r="F16" s="145">
        <f>F17+F21+F23</f>
        <v>45563143.57</v>
      </c>
      <c r="G16" s="145">
        <f t="shared" ref="G16:H16" si="7">G17+G21+G23</f>
        <v>45563143.57</v>
      </c>
      <c r="H16" s="145">
        <f t="shared" si="7"/>
        <v>19707462.239999998</v>
      </c>
      <c r="I16" s="110">
        <f t="shared" si="1"/>
        <v>43.253078466201181</v>
      </c>
    </row>
    <row r="17" spans="2:9" ht="15.75" customHeight="1" x14ac:dyDescent="0.25">
      <c r="B17" s="242" t="s">
        <v>222</v>
      </c>
      <c r="C17" s="243"/>
      <c r="D17" s="243"/>
      <c r="E17" s="244"/>
      <c r="F17" s="147">
        <f>F18+F19+F20</f>
        <v>3132295</v>
      </c>
      <c r="G17" s="147">
        <f t="shared" ref="G17:H17" si="8">G18+G19+G20</f>
        <v>3132295</v>
      </c>
      <c r="H17" s="147">
        <f t="shared" si="8"/>
        <v>231406.24</v>
      </c>
      <c r="I17" s="148">
        <f t="shared" si="1"/>
        <v>7.3877537077446407</v>
      </c>
    </row>
    <row r="18" spans="2:9" ht="15.75" customHeight="1" x14ac:dyDescent="0.25">
      <c r="B18" s="239" t="s">
        <v>223</v>
      </c>
      <c r="C18" s="240"/>
      <c r="D18" s="240"/>
      <c r="E18" s="241"/>
      <c r="F18" s="146">
        <f>F96</f>
        <v>2506769</v>
      </c>
      <c r="G18" s="146">
        <f t="shared" ref="G18:H18" si="9">G96</f>
        <v>2506769</v>
      </c>
      <c r="H18" s="146">
        <f t="shared" si="9"/>
        <v>72807.460000000006</v>
      </c>
      <c r="I18" s="86">
        <f t="shared" si="1"/>
        <v>2.9044343535443438</v>
      </c>
    </row>
    <row r="19" spans="2:9" ht="31.5" customHeight="1" x14ac:dyDescent="0.25">
      <c r="B19" s="239" t="s">
        <v>224</v>
      </c>
      <c r="C19" s="240"/>
      <c r="D19" s="240"/>
      <c r="E19" s="241"/>
      <c r="F19" s="146">
        <f>F106</f>
        <v>1500</v>
      </c>
      <c r="G19" s="146">
        <f t="shared" ref="G19:H19" si="10">G106</f>
        <v>1500</v>
      </c>
      <c r="H19" s="146">
        <f t="shared" si="10"/>
        <v>0</v>
      </c>
      <c r="I19" s="86" t="s">
        <v>204</v>
      </c>
    </row>
    <row r="20" spans="2:9" ht="15.75" customHeight="1" x14ac:dyDescent="0.25">
      <c r="B20" s="239" t="s">
        <v>225</v>
      </c>
      <c r="C20" s="240"/>
      <c r="D20" s="240"/>
      <c r="E20" s="241"/>
      <c r="F20" s="146">
        <f>F151</f>
        <v>624026</v>
      </c>
      <c r="G20" s="146">
        <f t="shared" ref="G20:H20" si="11">G151</f>
        <v>624026</v>
      </c>
      <c r="H20" s="146">
        <f t="shared" si="11"/>
        <v>158598.78</v>
      </c>
      <c r="I20" s="86">
        <f t="shared" si="1"/>
        <v>25.415412178338727</v>
      </c>
    </row>
    <row r="21" spans="2:9" ht="15.75" customHeight="1" x14ac:dyDescent="0.25">
      <c r="B21" s="242" t="s">
        <v>226</v>
      </c>
      <c r="C21" s="243"/>
      <c r="D21" s="243"/>
      <c r="E21" s="244"/>
      <c r="F21" s="147">
        <f>F22</f>
        <v>37303988.32</v>
      </c>
      <c r="G21" s="147">
        <f t="shared" ref="G21:H21" si="12">G22</f>
        <v>37303988.32</v>
      </c>
      <c r="H21" s="147">
        <f t="shared" si="12"/>
        <v>12427011.639999999</v>
      </c>
      <c r="I21" s="148">
        <f t="shared" si="1"/>
        <v>33.312823104593974</v>
      </c>
    </row>
    <row r="22" spans="2:9" ht="15.75" customHeight="1" x14ac:dyDescent="0.25">
      <c r="B22" s="239" t="s">
        <v>227</v>
      </c>
      <c r="C22" s="240"/>
      <c r="D22" s="240"/>
      <c r="E22" s="241"/>
      <c r="F22" s="146">
        <f>F110</f>
        <v>37303988.32</v>
      </c>
      <c r="G22" s="146">
        <f t="shared" ref="G22:H22" si="13">G110</f>
        <v>37303988.32</v>
      </c>
      <c r="H22" s="146">
        <f t="shared" si="13"/>
        <v>12427011.639999999</v>
      </c>
      <c r="I22" s="86">
        <f t="shared" si="1"/>
        <v>33.312823104593974</v>
      </c>
    </row>
    <row r="23" spans="2:9" ht="15.75" customHeight="1" x14ac:dyDescent="0.25">
      <c r="B23" s="242" t="s">
        <v>228</v>
      </c>
      <c r="C23" s="243"/>
      <c r="D23" s="243"/>
      <c r="E23" s="244"/>
      <c r="F23" s="147">
        <f>F24+F25</f>
        <v>5126860.25</v>
      </c>
      <c r="G23" s="147">
        <f t="shared" ref="G23:H23" si="14">G24+G25</f>
        <v>5126860.25</v>
      </c>
      <c r="H23" s="147">
        <f t="shared" si="14"/>
        <v>7049044.3600000003</v>
      </c>
      <c r="I23" s="148">
        <f t="shared" si="1"/>
        <v>137.49242257968706</v>
      </c>
    </row>
    <row r="24" spans="2:9" ht="31.5" customHeight="1" x14ac:dyDescent="0.25">
      <c r="B24" s="239" t="s">
        <v>229</v>
      </c>
      <c r="C24" s="240"/>
      <c r="D24" s="240"/>
      <c r="E24" s="241"/>
      <c r="F24" s="146">
        <f>F124</f>
        <v>2548206.83</v>
      </c>
      <c r="G24" s="146">
        <f t="shared" ref="G24:H24" si="15">G124</f>
        <v>2548206.83</v>
      </c>
      <c r="H24" s="146">
        <f t="shared" si="15"/>
        <v>4470390.9400000004</v>
      </c>
      <c r="I24" s="86">
        <f t="shared" si="1"/>
        <v>175.43281366999554</v>
      </c>
    </row>
    <row r="25" spans="2:9" ht="31.5" customHeight="1" x14ac:dyDescent="0.25">
      <c r="B25" s="239" t="s">
        <v>230</v>
      </c>
      <c r="C25" s="240"/>
      <c r="D25" s="240"/>
      <c r="E25" s="241"/>
      <c r="F25" s="146">
        <f>F128</f>
        <v>2578653.42</v>
      </c>
      <c r="G25" s="146">
        <f t="shared" ref="G25:H25" si="16">G128</f>
        <v>2578653.42</v>
      </c>
      <c r="H25" s="146">
        <f t="shared" si="16"/>
        <v>2578653.42</v>
      </c>
      <c r="I25" s="86">
        <f t="shared" si="1"/>
        <v>100</v>
      </c>
    </row>
    <row r="26" spans="2:9" ht="15.75" customHeight="1" x14ac:dyDescent="0.25">
      <c r="B26" s="245" t="s">
        <v>231</v>
      </c>
      <c r="C26" s="246"/>
      <c r="D26" s="246"/>
      <c r="E26" s="247"/>
      <c r="F26" s="110">
        <f>F27</f>
        <v>28860</v>
      </c>
      <c r="G26" s="110">
        <f t="shared" ref="G26:H26" si="17">G27</f>
        <v>28860</v>
      </c>
      <c r="H26" s="110">
        <f t="shared" si="17"/>
        <v>6630.56</v>
      </c>
      <c r="I26" s="110">
        <f t="shared" si="1"/>
        <v>22.974913374913374</v>
      </c>
    </row>
    <row r="27" spans="2:9" ht="15.75" customHeight="1" x14ac:dyDescent="0.25">
      <c r="B27" s="239" t="s">
        <v>232</v>
      </c>
      <c r="C27" s="240"/>
      <c r="D27" s="240"/>
      <c r="E27" s="241"/>
      <c r="F27" s="86">
        <f>F132</f>
        <v>28860</v>
      </c>
      <c r="G27" s="86">
        <f t="shared" ref="G27:H27" si="18">G132</f>
        <v>28860</v>
      </c>
      <c r="H27" s="86">
        <f t="shared" si="18"/>
        <v>6630.56</v>
      </c>
      <c r="I27" s="86">
        <f t="shared" si="1"/>
        <v>22.974913374913374</v>
      </c>
    </row>
    <row r="28" spans="2:9" ht="31.5" customHeight="1" x14ac:dyDescent="0.25">
      <c r="B28" s="245" t="s">
        <v>233</v>
      </c>
      <c r="C28" s="246"/>
      <c r="D28" s="246"/>
      <c r="E28" s="247"/>
      <c r="F28" s="110">
        <f>F29</f>
        <v>12000</v>
      </c>
      <c r="G28" s="110">
        <f t="shared" ref="G28:H28" si="19">G29</f>
        <v>12000</v>
      </c>
      <c r="H28" s="110">
        <f t="shared" si="19"/>
        <v>1488.69</v>
      </c>
      <c r="I28" s="110">
        <f t="shared" si="1"/>
        <v>12.405749999999999</v>
      </c>
    </row>
    <row r="29" spans="2:9" ht="30.75" customHeight="1" x14ac:dyDescent="0.25">
      <c r="B29" s="239" t="s">
        <v>234</v>
      </c>
      <c r="C29" s="240"/>
      <c r="D29" s="240"/>
      <c r="E29" s="241"/>
      <c r="F29" s="86">
        <f>F141</f>
        <v>12000</v>
      </c>
      <c r="G29" s="86">
        <f t="shared" ref="G29:H29" si="20">G141</f>
        <v>12000</v>
      </c>
      <c r="H29" s="86">
        <f t="shared" si="20"/>
        <v>1488.69</v>
      </c>
      <c r="I29" s="86">
        <f t="shared" si="1"/>
        <v>12.405749999999999</v>
      </c>
    </row>
    <row r="30" spans="2:9" ht="15.75" customHeight="1" x14ac:dyDescent="0.25">
      <c r="B30" s="245" t="s">
        <v>235</v>
      </c>
      <c r="C30" s="246"/>
      <c r="D30" s="246"/>
      <c r="E30" s="247"/>
      <c r="F30" s="110">
        <f>F31</f>
        <v>208750</v>
      </c>
      <c r="G30" s="110">
        <f t="shared" ref="G30:H30" si="21">G31</f>
        <v>208750</v>
      </c>
      <c r="H30" s="110">
        <f t="shared" si="21"/>
        <v>0</v>
      </c>
      <c r="I30" s="110" t="s">
        <v>204</v>
      </c>
    </row>
    <row r="31" spans="2:9" ht="15.75" customHeight="1" x14ac:dyDescent="0.25">
      <c r="B31" s="239" t="s">
        <v>236</v>
      </c>
      <c r="C31" s="240"/>
      <c r="D31" s="240"/>
      <c r="E31" s="241"/>
      <c r="F31" s="86">
        <f>F145</f>
        <v>208750</v>
      </c>
      <c r="G31" s="86">
        <f t="shared" ref="G31:H31" si="22">G145</f>
        <v>208750</v>
      </c>
      <c r="H31" s="86">
        <f t="shared" si="22"/>
        <v>0</v>
      </c>
      <c r="I31" s="86" t="s">
        <v>204</v>
      </c>
    </row>
    <row r="32" spans="2:9" ht="15.75" customHeight="1" x14ac:dyDescent="0.25">
      <c r="B32" s="248" t="s">
        <v>158</v>
      </c>
      <c r="C32" s="249"/>
      <c r="D32" s="249"/>
      <c r="E32" s="250"/>
      <c r="F32" s="149">
        <f>F9+F12+F14+F16+F26+F28+F30</f>
        <v>60402866.57</v>
      </c>
      <c r="G32" s="149">
        <f t="shared" ref="G32:H32" si="23">G9+G12+G14+G16+G26+G28+G30</f>
        <v>60402866.57</v>
      </c>
      <c r="H32" s="149">
        <f t="shared" si="23"/>
        <v>25438814.329999998</v>
      </c>
      <c r="I32" s="150">
        <f t="shared" si="1"/>
        <v>42.115243488517763</v>
      </c>
    </row>
    <row r="33" spans="2:9" x14ac:dyDescent="0.25">
      <c r="B33" s="227" t="s">
        <v>147</v>
      </c>
      <c r="C33" s="228"/>
      <c r="D33" s="229"/>
      <c r="E33" s="111" t="s">
        <v>149</v>
      </c>
      <c r="F33" s="112">
        <f t="shared" ref="F33:H33" si="24">F34</f>
        <v>52832387.57</v>
      </c>
      <c r="G33" s="112">
        <f t="shared" si="24"/>
        <v>52832387.57</v>
      </c>
      <c r="H33" s="112">
        <f t="shared" si="24"/>
        <v>23385431.849999998</v>
      </c>
      <c r="I33" s="112">
        <f t="shared" si="1"/>
        <v>44.263439389362425</v>
      </c>
    </row>
    <row r="34" spans="2:9" x14ac:dyDescent="0.25">
      <c r="B34" s="233" t="s">
        <v>192</v>
      </c>
      <c r="C34" s="234"/>
      <c r="D34" s="235"/>
      <c r="E34" s="111" t="s">
        <v>150</v>
      </c>
      <c r="F34" s="112">
        <f>F35+F78+F141+F96+F106+F110+F124+F128+F132+F145</f>
        <v>52832387.57</v>
      </c>
      <c r="G34" s="112">
        <f>G35+G78+G141+G96+G106+G110+G124+G128+G132+G145</f>
        <v>52832387.57</v>
      </c>
      <c r="H34" s="112">
        <f>H35+H78+H141+H96+H106+H110+H124+H128+H132+H145</f>
        <v>23385431.849999998</v>
      </c>
      <c r="I34" s="112">
        <f t="shared" si="1"/>
        <v>44.263439389362425</v>
      </c>
    </row>
    <row r="35" spans="2:9" x14ac:dyDescent="0.25">
      <c r="B35" s="113" t="s">
        <v>237</v>
      </c>
      <c r="C35" s="114"/>
      <c r="D35" s="115"/>
      <c r="E35" s="116" t="s">
        <v>152</v>
      </c>
      <c r="F35" s="117">
        <f>F36+F64+F75</f>
        <v>4098659.9999999995</v>
      </c>
      <c r="G35" s="133">
        <f>G36+G64+G75</f>
        <v>4098659.9999999995</v>
      </c>
      <c r="H35" s="133">
        <f>H36+H64+H75</f>
        <v>2009432.69</v>
      </c>
      <c r="I35" s="133">
        <f t="shared" si="1"/>
        <v>49.026576734835295</v>
      </c>
    </row>
    <row r="36" spans="2:9" x14ac:dyDescent="0.25">
      <c r="B36" s="227">
        <v>3</v>
      </c>
      <c r="C36" s="228"/>
      <c r="D36" s="229"/>
      <c r="E36" s="111" t="s">
        <v>4</v>
      </c>
      <c r="F36" s="112">
        <f>F37+F40+F55+F59+F61</f>
        <v>3586180.0999999996</v>
      </c>
      <c r="G36" s="112">
        <f t="shared" ref="G36" si="25">G37+G40+G55+G59+G61</f>
        <v>3586180.0999999996</v>
      </c>
      <c r="H36" s="112">
        <f>H37+H40+H55+H59+H61</f>
        <v>1636400.52</v>
      </c>
      <c r="I36" s="81">
        <f t="shared" si="1"/>
        <v>45.630740073539535</v>
      </c>
    </row>
    <row r="37" spans="2:9" x14ac:dyDescent="0.25">
      <c r="B37" s="221">
        <v>31</v>
      </c>
      <c r="C37" s="222"/>
      <c r="D37" s="223"/>
      <c r="E37" s="121" t="s">
        <v>5</v>
      </c>
      <c r="F37" s="122">
        <v>1784900.68</v>
      </c>
      <c r="G37" s="82">
        <v>1784900.68</v>
      </c>
      <c r="H37" s="82">
        <f>H38+H39</f>
        <v>709428.42999999993</v>
      </c>
      <c r="I37" s="153">
        <f t="shared" si="1"/>
        <v>39.746101166816743</v>
      </c>
    </row>
    <row r="38" spans="2:9" x14ac:dyDescent="0.25">
      <c r="B38" s="154">
        <v>3111</v>
      </c>
      <c r="C38" s="155"/>
      <c r="D38" s="156"/>
      <c r="E38" s="157" t="s">
        <v>28</v>
      </c>
      <c r="F38" s="122"/>
      <c r="G38" s="82"/>
      <c r="H38" s="82">
        <v>569948.22</v>
      </c>
      <c r="I38" s="153"/>
    </row>
    <row r="39" spans="2:9" x14ac:dyDescent="0.25">
      <c r="B39" s="154">
        <v>3132</v>
      </c>
      <c r="C39" s="155"/>
      <c r="D39" s="156"/>
      <c r="E39" s="157" t="s">
        <v>278</v>
      </c>
      <c r="F39" s="122"/>
      <c r="G39" s="82"/>
      <c r="H39" s="82">
        <v>139480.21</v>
      </c>
      <c r="I39" s="153"/>
    </row>
    <row r="40" spans="2:9" x14ac:dyDescent="0.25">
      <c r="B40" s="221">
        <v>32</v>
      </c>
      <c r="C40" s="222"/>
      <c r="D40" s="223"/>
      <c r="E40" s="121" t="s">
        <v>14</v>
      </c>
      <c r="F40" s="122">
        <v>1681529.42</v>
      </c>
      <c r="G40" s="82">
        <v>1681529.42</v>
      </c>
      <c r="H40" s="82">
        <f>SUM(H41:H54)</f>
        <v>874166.86</v>
      </c>
      <c r="I40" s="153">
        <f t="shared" si="1"/>
        <v>51.986414843696281</v>
      </c>
    </row>
    <row r="41" spans="2:9" x14ac:dyDescent="0.25">
      <c r="B41" s="154">
        <v>3221</v>
      </c>
      <c r="C41" s="155"/>
      <c r="D41" s="156"/>
      <c r="E41" s="157" t="s">
        <v>85</v>
      </c>
      <c r="F41" s="122"/>
      <c r="G41" s="82"/>
      <c r="H41" s="82">
        <v>128367.54</v>
      </c>
      <c r="I41" s="153"/>
    </row>
    <row r="42" spans="2:9" x14ac:dyDescent="0.25">
      <c r="B42" s="154">
        <v>3223</v>
      </c>
      <c r="C42" s="155"/>
      <c r="D42" s="156"/>
      <c r="E42" s="157" t="s">
        <v>87</v>
      </c>
      <c r="F42" s="122"/>
      <c r="G42" s="82"/>
      <c r="H42" s="82">
        <v>2711.22</v>
      </c>
      <c r="I42" s="153"/>
    </row>
    <row r="43" spans="2:9" x14ac:dyDescent="0.25">
      <c r="B43" s="154">
        <v>3224</v>
      </c>
      <c r="C43" s="155"/>
      <c r="D43" s="156"/>
      <c r="E43" s="157" t="s">
        <v>88</v>
      </c>
      <c r="F43" s="122"/>
      <c r="G43" s="82"/>
      <c r="H43" s="82">
        <v>42535.83</v>
      </c>
      <c r="I43" s="153"/>
    </row>
    <row r="44" spans="2:9" x14ac:dyDescent="0.25">
      <c r="B44" s="154">
        <v>3225</v>
      </c>
      <c r="C44" s="155"/>
      <c r="D44" s="156"/>
      <c r="E44" s="157" t="s">
        <v>89</v>
      </c>
      <c r="F44" s="122"/>
      <c r="G44" s="82"/>
      <c r="H44" s="82">
        <v>16796.009999999998</v>
      </c>
      <c r="I44" s="153"/>
    </row>
    <row r="45" spans="2:9" x14ac:dyDescent="0.25">
      <c r="B45" s="154">
        <v>3231</v>
      </c>
      <c r="C45" s="155"/>
      <c r="D45" s="156"/>
      <c r="E45" s="157" t="s">
        <v>92</v>
      </c>
      <c r="F45" s="122"/>
      <c r="G45" s="82"/>
      <c r="H45" s="82">
        <v>78915.009999999995</v>
      </c>
      <c r="I45" s="153"/>
    </row>
    <row r="46" spans="2:9" x14ac:dyDescent="0.25">
      <c r="B46" s="154">
        <v>3232</v>
      </c>
      <c r="C46" s="155"/>
      <c r="D46" s="156"/>
      <c r="E46" s="157" t="s">
        <v>93</v>
      </c>
      <c r="F46" s="122"/>
      <c r="G46" s="82"/>
      <c r="H46" s="82">
        <v>159620.93</v>
      </c>
      <c r="I46" s="153"/>
    </row>
    <row r="47" spans="2:9" x14ac:dyDescent="0.25">
      <c r="B47" s="154">
        <v>3233</v>
      </c>
      <c r="C47" s="155"/>
      <c r="D47" s="156"/>
      <c r="E47" s="157" t="s">
        <v>94</v>
      </c>
      <c r="F47" s="122"/>
      <c r="G47" s="82"/>
      <c r="H47" s="82">
        <v>10327.459999999999</v>
      </c>
      <c r="I47" s="153"/>
    </row>
    <row r="48" spans="2:9" x14ac:dyDescent="0.25">
      <c r="B48" s="154">
        <v>3234</v>
      </c>
      <c r="C48" s="155"/>
      <c r="D48" s="156"/>
      <c r="E48" s="157" t="s">
        <v>95</v>
      </c>
      <c r="F48" s="122"/>
      <c r="G48" s="82"/>
      <c r="H48" s="82">
        <v>218815.62</v>
      </c>
      <c r="I48" s="153"/>
    </row>
    <row r="49" spans="2:9" x14ac:dyDescent="0.25">
      <c r="B49" s="154">
        <v>3235</v>
      </c>
      <c r="C49" s="155"/>
      <c r="D49" s="156"/>
      <c r="E49" s="157" t="s">
        <v>96</v>
      </c>
      <c r="F49" s="122"/>
      <c r="G49" s="82"/>
      <c r="H49" s="82">
        <v>19671.96</v>
      </c>
      <c r="I49" s="153"/>
    </row>
    <row r="50" spans="2:9" x14ac:dyDescent="0.25">
      <c r="B50" s="154">
        <v>3236</v>
      </c>
      <c r="C50" s="155"/>
      <c r="D50" s="156"/>
      <c r="E50" s="157" t="s">
        <v>97</v>
      </c>
      <c r="F50" s="122"/>
      <c r="G50" s="82"/>
      <c r="H50" s="82">
        <v>91220.85</v>
      </c>
      <c r="I50" s="153"/>
    </row>
    <row r="51" spans="2:9" x14ac:dyDescent="0.25">
      <c r="B51" s="154">
        <v>3237</v>
      </c>
      <c r="C51" s="155"/>
      <c r="D51" s="156"/>
      <c r="E51" s="157" t="s">
        <v>98</v>
      </c>
      <c r="F51" s="122"/>
      <c r="G51" s="82"/>
      <c r="H51" s="82">
        <v>93796.51</v>
      </c>
      <c r="I51" s="153"/>
    </row>
    <row r="52" spans="2:9" x14ac:dyDescent="0.25">
      <c r="B52" s="154">
        <v>3238</v>
      </c>
      <c r="C52" s="155"/>
      <c r="D52" s="156"/>
      <c r="E52" s="157" t="s">
        <v>99</v>
      </c>
      <c r="F52" s="122"/>
      <c r="G52" s="82"/>
      <c r="H52" s="82">
        <v>3097.27</v>
      </c>
      <c r="I52" s="153"/>
    </row>
    <row r="53" spans="2:9" x14ac:dyDescent="0.25">
      <c r="B53" s="154">
        <v>3239</v>
      </c>
      <c r="C53" s="155"/>
      <c r="D53" s="156"/>
      <c r="E53" s="157" t="s">
        <v>100</v>
      </c>
      <c r="F53" s="122"/>
      <c r="G53" s="82"/>
      <c r="H53" s="82">
        <v>6705.18</v>
      </c>
      <c r="I53" s="153"/>
    </row>
    <row r="54" spans="2:9" x14ac:dyDescent="0.25">
      <c r="B54" s="154">
        <v>3241</v>
      </c>
      <c r="C54" s="155"/>
      <c r="D54" s="156"/>
      <c r="E54" s="157" t="s">
        <v>279</v>
      </c>
      <c r="F54" s="122"/>
      <c r="G54" s="82"/>
      <c r="H54" s="82">
        <v>1585.47</v>
      </c>
      <c r="I54" s="153"/>
    </row>
    <row r="55" spans="2:9" x14ac:dyDescent="0.25">
      <c r="B55" s="221">
        <v>34</v>
      </c>
      <c r="C55" s="222"/>
      <c r="D55" s="223"/>
      <c r="E55" s="123" t="s">
        <v>107</v>
      </c>
      <c r="F55" s="122">
        <v>111550</v>
      </c>
      <c r="G55" s="82">
        <v>111550</v>
      </c>
      <c r="H55" s="82">
        <f>SUM(H56:H58)</f>
        <v>48365.18</v>
      </c>
      <c r="I55" s="153">
        <f t="shared" si="1"/>
        <v>43.357400268937695</v>
      </c>
    </row>
    <row r="56" spans="2:9" x14ac:dyDescent="0.25">
      <c r="B56" s="154">
        <v>3431</v>
      </c>
      <c r="C56" s="155"/>
      <c r="D56" s="156"/>
      <c r="E56" s="158" t="s">
        <v>109</v>
      </c>
      <c r="F56" s="122"/>
      <c r="G56" s="82"/>
      <c r="H56" s="82">
        <v>19723.830000000002</v>
      </c>
      <c r="I56" s="153"/>
    </row>
    <row r="57" spans="2:9" x14ac:dyDescent="0.25">
      <c r="B57" s="154">
        <v>3433</v>
      </c>
      <c r="C57" s="155"/>
      <c r="D57" s="156"/>
      <c r="E57" s="158" t="s">
        <v>110</v>
      </c>
      <c r="F57" s="122"/>
      <c r="G57" s="82"/>
      <c r="H57" s="82">
        <v>15081.82</v>
      </c>
      <c r="I57" s="153"/>
    </row>
    <row r="58" spans="2:9" x14ac:dyDescent="0.25">
      <c r="B58" s="154">
        <v>3434</v>
      </c>
      <c r="C58" s="155"/>
      <c r="D58" s="156"/>
      <c r="E58" s="158" t="s">
        <v>111</v>
      </c>
      <c r="F58" s="122"/>
      <c r="G58" s="82"/>
      <c r="H58" s="82">
        <v>13559.53</v>
      </c>
      <c r="I58" s="153"/>
    </row>
    <row r="59" spans="2:9" x14ac:dyDescent="0.25">
      <c r="B59" s="118">
        <v>36</v>
      </c>
      <c r="C59" s="119"/>
      <c r="D59" s="120"/>
      <c r="E59" s="124" t="s">
        <v>238</v>
      </c>
      <c r="F59" s="122">
        <v>700</v>
      </c>
      <c r="G59" s="82">
        <v>700</v>
      </c>
      <c r="H59" s="82">
        <f>H60</f>
        <v>671.75</v>
      </c>
      <c r="I59" s="153">
        <f t="shared" si="1"/>
        <v>95.964285714285708</v>
      </c>
    </row>
    <row r="60" spans="2:9" ht="30.75" customHeight="1" x14ac:dyDescent="0.25">
      <c r="B60" s="118">
        <v>3632</v>
      </c>
      <c r="C60" s="119"/>
      <c r="D60" s="120"/>
      <c r="E60" s="124" t="s">
        <v>282</v>
      </c>
      <c r="F60" s="122"/>
      <c r="G60" s="82"/>
      <c r="H60" s="82">
        <v>671.75</v>
      </c>
      <c r="I60" s="153"/>
    </row>
    <row r="61" spans="2:9" x14ac:dyDescent="0.25">
      <c r="B61" s="118">
        <v>38</v>
      </c>
      <c r="C61" s="119"/>
      <c r="D61" s="120"/>
      <c r="E61" s="124" t="s">
        <v>146</v>
      </c>
      <c r="F61" s="122">
        <v>7500</v>
      </c>
      <c r="G61" s="82">
        <v>7500</v>
      </c>
      <c r="H61" s="82">
        <f>H62+H63</f>
        <v>3768.3</v>
      </c>
      <c r="I61" s="153">
        <f t="shared" si="1"/>
        <v>50.244</v>
      </c>
    </row>
    <row r="62" spans="2:9" x14ac:dyDescent="0.25">
      <c r="B62" s="154">
        <v>3811</v>
      </c>
      <c r="C62" s="155"/>
      <c r="D62" s="156"/>
      <c r="E62" s="159" t="s">
        <v>113</v>
      </c>
      <c r="F62" s="122"/>
      <c r="G62" s="82"/>
      <c r="H62" s="82">
        <v>3300.94</v>
      </c>
      <c r="I62" s="153"/>
    </row>
    <row r="63" spans="2:9" x14ac:dyDescent="0.25">
      <c r="B63" s="154">
        <v>3812</v>
      </c>
      <c r="C63" s="155"/>
      <c r="D63" s="156"/>
      <c r="E63" s="159" t="s">
        <v>269</v>
      </c>
      <c r="F63" s="122"/>
      <c r="G63" s="82"/>
      <c r="H63" s="82">
        <v>467.36</v>
      </c>
      <c r="I63" s="153"/>
    </row>
    <row r="64" spans="2:9" x14ac:dyDescent="0.25">
      <c r="B64" s="227">
        <v>4</v>
      </c>
      <c r="C64" s="228"/>
      <c r="D64" s="229"/>
      <c r="E64" s="111" t="s">
        <v>6</v>
      </c>
      <c r="F64" s="125">
        <f>F65+F67+F73</f>
        <v>477479.9</v>
      </c>
      <c r="G64" s="125">
        <f t="shared" ref="G64" si="26">G65+G67+G73</f>
        <v>477479.9</v>
      </c>
      <c r="H64" s="125">
        <f>H65+H67+H73</f>
        <v>373032.17</v>
      </c>
      <c r="I64" s="125">
        <f t="shared" ref="I64" si="27">I65+I67</f>
        <v>181.70560916086035</v>
      </c>
    </row>
    <row r="65" spans="2:9" x14ac:dyDescent="0.25">
      <c r="B65" s="221">
        <v>41</v>
      </c>
      <c r="C65" s="222"/>
      <c r="D65" s="223"/>
      <c r="E65" s="126" t="s">
        <v>7</v>
      </c>
      <c r="F65" s="122">
        <v>42500</v>
      </c>
      <c r="G65" s="82">
        <v>42500</v>
      </c>
      <c r="H65" s="82">
        <f>H66</f>
        <v>37590.879999999997</v>
      </c>
      <c r="I65" s="153">
        <f t="shared" si="1"/>
        <v>88.449129411764702</v>
      </c>
    </row>
    <row r="66" spans="2:9" x14ac:dyDescent="0.25">
      <c r="B66" s="154">
        <v>4123</v>
      </c>
      <c r="C66" s="155"/>
      <c r="D66" s="156"/>
      <c r="E66" s="160" t="s">
        <v>115</v>
      </c>
      <c r="F66" s="122"/>
      <c r="G66" s="82"/>
      <c r="H66" s="82">
        <v>37590.879999999997</v>
      </c>
      <c r="I66" s="153"/>
    </row>
    <row r="67" spans="2:9" x14ac:dyDescent="0.25">
      <c r="B67" s="221">
        <v>42</v>
      </c>
      <c r="C67" s="222"/>
      <c r="D67" s="223"/>
      <c r="E67" s="121" t="s">
        <v>116</v>
      </c>
      <c r="F67" s="122">
        <v>309089.90000000002</v>
      </c>
      <c r="G67" s="82">
        <v>309089.90000000002</v>
      </c>
      <c r="H67" s="82">
        <f>SUM(H68:H72)</f>
        <v>288246.36</v>
      </c>
      <c r="I67" s="153">
        <f t="shared" si="1"/>
        <v>93.256479749095647</v>
      </c>
    </row>
    <row r="68" spans="2:9" x14ac:dyDescent="0.25">
      <c r="B68" s="154">
        <v>4221</v>
      </c>
      <c r="C68" s="155"/>
      <c r="D68" s="156"/>
      <c r="E68" s="157" t="s">
        <v>118</v>
      </c>
      <c r="F68" s="122"/>
      <c r="G68" s="82"/>
      <c r="H68" s="82">
        <v>104233.11</v>
      </c>
      <c r="I68" s="153"/>
    </row>
    <row r="69" spans="2:9" x14ac:dyDescent="0.25">
      <c r="B69" s="154">
        <v>4222</v>
      </c>
      <c r="C69" s="155"/>
      <c r="D69" s="156"/>
      <c r="E69" s="157" t="s">
        <v>119</v>
      </c>
      <c r="F69" s="122"/>
      <c r="G69" s="82"/>
      <c r="H69" s="82">
        <v>27106.2</v>
      </c>
      <c r="I69" s="153"/>
    </row>
    <row r="70" spans="2:9" x14ac:dyDescent="0.25">
      <c r="B70" s="154">
        <v>4224</v>
      </c>
      <c r="C70" s="155"/>
      <c r="D70" s="156"/>
      <c r="E70" s="157" t="s">
        <v>121</v>
      </c>
      <c r="F70" s="122"/>
      <c r="G70" s="82"/>
      <c r="H70" s="82">
        <v>107052.2</v>
      </c>
      <c r="I70" s="153"/>
    </row>
    <row r="71" spans="2:9" x14ac:dyDescent="0.25">
      <c r="B71" s="154">
        <v>4227</v>
      </c>
      <c r="C71" s="155"/>
      <c r="D71" s="156"/>
      <c r="E71" s="157" t="s">
        <v>122</v>
      </c>
      <c r="F71" s="122"/>
      <c r="G71" s="82"/>
      <c r="H71" s="82">
        <v>22629.85</v>
      </c>
      <c r="I71" s="153"/>
    </row>
    <row r="72" spans="2:9" x14ac:dyDescent="0.25">
      <c r="B72" s="154">
        <v>4262</v>
      </c>
      <c r="C72" s="155"/>
      <c r="D72" s="156"/>
      <c r="E72" s="157" t="s">
        <v>124</v>
      </c>
      <c r="F72" s="122"/>
      <c r="G72" s="82"/>
      <c r="H72" s="82">
        <v>27225</v>
      </c>
      <c r="I72" s="153"/>
    </row>
    <row r="73" spans="2:9" x14ac:dyDescent="0.25">
      <c r="B73" s="221">
        <v>45</v>
      </c>
      <c r="C73" s="222"/>
      <c r="D73" s="223"/>
      <c r="E73" s="127" t="s">
        <v>125</v>
      </c>
      <c r="F73" s="122">
        <v>125890</v>
      </c>
      <c r="G73" s="82">
        <v>125890</v>
      </c>
      <c r="H73" s="82">
        <f>H74</f>
        <v>47194.93</v>
      </c>
      <c r="I73" s="153"/>
    </row>
    <row r="74" spans="2:9" x14ac:dyDescent="0.25">
      <c r="B74" s="154">
        <v>4511</v>
      </c>
      <c r="C74" s="155"/>
      <c r="D74" s="156"/>
      <c r="E74" s="127" t="s">
        <v>280</v>
      </c>
      <c r="F74" s="122"/>
      <c r="G74" s="82"/>
      <c r="H74" s="82">
        <v>47194.93</v>
      </c>
      <c r="I74" s="153"/>
    </row>
    <row r="75" spans="2:9" x14ac:dyDescent="0.25">
      <c r="B75" s="128">
        <v>5</v>
      </c>
      <c r="C75" s="129"/>
      <c r="D75" s="130"/>
      <c r="E75" s="131" t="s">
        <v>239</v>
      </c>
      <c r="F75" s="132">
        <f>F76</f>
        <v>35000</v>
      </c>
      <c r="G75" s="132">
        <f t="shared" ref="G75" si="28">G76</f>
        <v>35000</v>
      </c>
      <c r="H75" s="132">
        <f>H76</f>
        <v>0</v>
      </c>
      <c r="I75" s="81">
        <f t="shared" ref="I75" si="29">H75/G75*100</f>
        <v>0</v>
      </c>
    </row>
    <row r="76" spans="2:9" x14ac:dyDescent="0.25">
      <c r="B76" s="118">
        <v>54</v>
      </c>
      <c r="C76" s="119"/>
      <c r="D76" s="120"/>
      <c r="E76" s="127" t="s">
        <v>16</v>
      </c>
      <c r="F76" s="122">
        <v>35000</v>
      </c>
      <c r="G76" s="82">
        <v>35000</v>
      </c>
      <c r="H76" s="82">
        <f>H77</f>
        <v>0</v>
      </c>
      <c r="I76" s="153">
        <f t="shared" si="1"/>
        <v>0</v>
      </c>
    </row>
    <row r="77" spans="2:9" ht="30" x14ac:dyDescent="0.25">
      <c r="B77" s="118">
        <v>5453</v>
      </c>
      <c r="C77" s="119"/>
      <c r="D77" s="120"/>
      <c r="E77" s="127" t="s">
        <v>283</v>
      </c>
      <c r="F77" s="122"/>
      <c r="G77" s="82"/>
      <c r="H77" s="82">
        <v>0</v>
      </c>
      <c r="I77" s="153"/>
    </row>
    <row r="78" spans="2:9" x14ac:dyDescent="0.25">
      <c r="B78" s="113" t="s">
        <v>240</v>
      </c>
      <c r="C78" s="114"/>
      <c r="D78" s="115"/>
      <c r="E78" s="116" t="s">
        <v>153</v>
      </c>
      <c r="F78" s="133">
        <f t="shared" ref="F78:H78" si="30">F79</f>
        <v>3545000</v>
      </c>
      <c r="G78" s="133">
        <f t="shared" si="30"/>
        <v>3545000</v>
      </c>
      <c r="H78" s="133">
        <f t="shared" si="30"/>
        <v>1819016.45</v>
      </c>
      <c r="I78" s="174">
        <f t="shared" ref="I78:I83" si="31">H78/G78*100</f>
        <v>51.312170662905501</v>
      </c>
    </row>
    <row r="79" spans="2:9" x14ac:dyDescent="0.25">
      <c r="B79" s="227">
        <v>3</v>
      </c>
      <c r="C79" s="228"/>
      <c r="D79" s="229"/>
      <c r="E79" s="111" t="s">
        <v>4</v>
      </c>
      <c r="F79" s="125">
        <f>F80+F83</f>
        <v>3545000</v>
      </c>
      <c r="G79" s="125">
        <f t="shared" ref="G79" si="32">G80+G83</f>
        <v>3545000</v>
      </c>
      <c r="H79" s="125">
        <f>H80+H83+H94</f>
        <v>1819016.45</v>
      </c>
      <c r="I79" s="81">
        <f t="shared" si="31"/>
        <v>51.312170662905501</v>
      </c>
    </row>
    <row r="80" spans="2:9" x14ac:dyDescent="0.25">
      <c r="B80" s="221">
        <v>31</v>
      </c>
      <c r="C80" s="222"/>
      <c r="D80" s="223"/>
      <c r="E80" s="121" t="s">
        <v>5</v>
      </c>
      <c r="F80" s="122">
        <v>2805270</v>
      </c>
      <c r="G80" s="82">
        <v>2805270</v>
      </c>
      <c r="H80" s="82">
        <f>H81+H82</f>
        <v>1432685.1099999999</v>
      </c>
      <c r="I80" s="153">
        <f t="shared" si="31"/>
        <v>51.071202058981832</v>
      </c>
    </row>
    <row r="81" spans="2:9" x14ac:dyDescent="0.25">
      <c r="B81" s="154">
        <v>3111</v>
      </c>
      <c r="C81" s="155"/>
      <c r="D81" s="156"/>
      <c r="E81" s="157" t="s">
        <v>28</v>
      </c>
      <c r="F81" s="122"/>
      <c r="G81" s="82"/>
      <c r="H81" s="82">
        <v>1085173.24</v>
      </c>
      <c r="I81" s="153"/>
    </row>
    <row r="82" spans="2:9" x14ac:dyDescent="0.25">
      <c r="B82" s="154">
        <v>3132</v>
      </c>
      <c r="C82" s="155"/>
      <c r="D82" s="156"/>
      <c r="E82" s="157" t="s">
        <v>278</v>
      </c>
      <c r="F82" s="122"/>
      <c r="G82" s="82"/>
      <c r="H82" s="82">
        <v>347511.87</v>
      </c>
      <c r="I82" s="153"/>
    </row>
    <row r="83" spans="2:9" x14ac:dyDescent="0.25">
      <c r="B83" s="221">
        <v>32</v>
      </c>
      <c r="C83" s="222"/>
      <c r="D83" s="223"/>
      <c r="E83" s="121" t="s">
        <v>14</v>
      </c>
      <c r="F83" s="122">
        <v>739730</v>
      </c>
      <c r="G83" s="82">
        <v>739730</v>
      </c>
      <c r="H83" s="82">
        <f>SUM(H84:H93)</f>
        <v>386201.34</v>
      </c>
      <c r="I83" s="153">
        <f t="shared" si="31"/>
        <v>52.208419288118648</v>
      </c>
    </row>
    <row r="84" spans="2:9" x14ac:dyDescent="0.25">
      <c r="B84" s="154">
        <v>3211</v>
      </c>
      <c r="C84" s="155"/>
      <c r="D84" s="156"/>
      <c r="E84" s="157" t="s">
        <v>30</v>
      </c>
      <c r="F84" s="122"/>
      <c r="G84" s="82"/>
      <c r="H84" s="82">
        <v>21991.23</v>
      </c>
      <c r="I84" s="153"/>
    </row>
    <row r="85" spans="2:9" x14ac:dyDescent="0.25">
      <c r="B85" s="154">
        <v>3212</v>
      </c>
      <c r="C85" s="155"/>
      <c r="D85" s="156"/>
      <c r="E85" s="157" t="s">
        <v>82</v>
      </c>
      <c r="F85" s="122"/>
      <c r="G85" s="82"/>
      <c r="H85" s="82">
        <v>280760.64</v>
      </c>
      <c r="I85" s="153"/>
    </row>
    <row r="86" spans="2:9" x14ac:dyDescent="0.25">
      <c r="B86" s="154">
        <v>3213</v>
      </c>
      <c r="C86" s="155"/>
      <c r="D86" s="156"/>
      <c r="E86" s="157" t="s">
        <v>83</v>
      </c>
      <c r="F86" s="122"/>
      <c r="G86" s="82"/>
      <c r="H86" s="82">
        <v>35355.019999999997</v>
      </c>
      <c r="I86" s="153"/>
    </row>
    <row r="87" spans="2:9" x14ac:dyDescent="0.25">
      <c r="B87" s="154">
        <v>3214</v>
      </c>
      <c r="C87" s="155"/>
      <c r="D87" s="156"/>
      <c r="E87" s="157" t="s">
        <v>142</v>
      </c>
      <c r="F87" s="122"/>
      <c r="G87" s="82"/>
      <c r="H87" s="82">
        <v>113.9</v>
      </c>
      <c r="I87" s="153"/>
    </row>
    <row r="88" spans="2:9" x14ac:dyDescent="0.25">
      <c r="B88" s="154">
        <v>3291</v>
      </c>
      <c r="C88" s="155"/>
      <c r="D88" s="156"/>
      <c r="E88" s="157" t="s">
        <v>281</v>
      </c>
      <c r="F88" s="122"/>
      <c r="G88" s="82"/>
      <c r="H88" s="82">
        <v>12155.4</v>
      </c>
      <c r="I88" s="153"/>
    </row>
    <row r="89" spans="2:9" x14ac:dyDescent="0.25">
      <c r="B89" s="154">
        <v>3292</v>
      </c>
      <c r="C89" s="155"/>
      <c r="D89" s="156"/>
      <c r="E89" s="157" t="s">
        <v>103</v>
      </c>
      <c r="F89" s="122"/>
      <c r="G89" s="82"/>
      <c r="H89" s="82">
        <v>12396.35</v>
      </c>
      <c r="I89" s="153"/>
    </row>
    <row r="90" spans="2:9" x14ac:dyDescent="0.25">
      <c r="B90" s="154">
        <v>3293</v>
      </c>
      <c r="C90" s="155"/>
      <c r="D90" s="156"/>
      <c r="E90" s="157" t="s">
        <v>104</v>
      </c>
      <c r="F90" s="122"/>
      <c r="G90" s="82"/>
      <c r="H90" s="82">
        <v>2256.54</v>
      </c>
      <c r="I90" s="153"/>
    </row>
    <row r="91" spans="2:9" x14ac:dyDescent="0.25">
      <c r="B91" s="154">
        <v>3294</v>
      </c>
      <c r="C91" s="155"/>
      <c r="D91" s="156"/>
      <c r="E91" s="157" t="s">
        <v>105</v>
      </c>
      <c r="F91" s="122"/>
      <c r="G91" s="82"/>
      <c r="H91" s="82">
        <v>3733.2</v>
      </c>
      <c r="I91" s="153"/>
    </row>
    <row r="92" spans="2:9" x14ac:dyDescent="0.25">
      <c r="B92" s="154">
        <v>3295</v>
      </c>
      <c r="C92" s="155"/>
      <c r="D92" s="156"/>
      <c r="E92" s="157" t="s">
        <v>106</v>
      </c>
      <c r="F92" s="122"/>
      <c r="G92" s="82"/>
      <c r="H92" s="82">
        <v>7981.2</v>
      </c>
      <c r="I92" s="153"/>
    </row>
    <row r="93" spans="2:9" x14ac:dyDescent="0.25">
      <c r="B93" s="154">
        <v>3299</v>
      </c>
      <c r="C93" s="155"/>
      <c r="D93" s="156"/>
      <c r="E93" s="157" t="s">
        <v>101</v>
      </c>
      <c r="F93" s="122"/>
      <c r="G93" s="82"/>
      <c r="H93" s="82">
        <v>9457.86</v>
      </c>
      <c r="I93" s="153"/>
    </row>
    <row r="94" spans="2:9" x14ac:dyDescent="0.25">
      <c r="B94" s="221">
        <v>38</v>
      </c>
      <c r="C94" s="222"/>
      <c r="D94" s="223"/>
      <c r="E94" s="124" t="s">
        <v>146</v>
      </c>
      <c r="F94" s="122">
        <v>0</v>
      </c>
      <c r="G94" s="82">
        <v>0</v>
      </c>
      <c r="H94" s="82">
        <f>H95</f>
        <v>130</v>
      </c>
      <c r="I94" s="173" t="s">
        <v>204</v>
      </c>
    </row>
    <row r="95" spans="2:9" x14ac:dyDescent="0.25">
      <c r="B95" s="118">
        <v>3835</v>
      </c>
      <c r="C95" s="119"/>
      <c r="D95" s="120"/>
      <c r="E95" s="157" t="s">
        <v>271</v>
      </c>
      <c r="F95" s="122"/>
      <c r="G95" s="82"/>
      <c r="H95" s="82">
        <v>130</v>
      </c>
      <c r="I95" s="153"/>
    </row>
    <row r="96" spans="2:9" x14ac:dyDescent="0.25">
      <c r="B96" s="113" t="s">
        <v>241</v>
      </c>
      <c r="C96" s="114"/>
      <c r="D96" s="115"/>
      <c r="E96" s="116" t="s">
        <v>242</v>
      </c>
      <c r="F96" s="133">
        <f>F97+F100</f>
        <v>2506769</v>
      </c>
      <c r="G96" s="133">
        <f>G97+G100</f>
        <v>2506769</v>
      </c>
      <c r="H96" s="133">
        <f>H97+H100</f>
        <v>72807.460000000006</v>
      </c>
      <c r="I96" s="174">
        <f t="shared" ref="I96:I98" si="33">H96/G96*100</f>
        <v>2.9044343535443438</v>
      </c>
    </row>
    <row r="97" spans="2:9" x14ac:dyDescent="0.25">
      <c r="B97" s="227">
        <v>3</v>
      </c>
      <c r="C97" s="228"/>
      <c r="D97" s="229"/>
      <c r="E97" s="111" t="s">
        <v>4</v>
      </c>
      <c r="F97" s="134">
        <f t="shared" ref="F97:H97" si="34">F98</f>
        <v>748264</v>
      </c>
      <c r="G97" s="134">
        <f t="shared" si="34"/>
        <v>748264</v>
      </c>
      <c r="H97" s="134">
        <f t="shared" si="34"/>
        <v>72807.460000000006</v>
      </c>
      <c r="I97" s="81">
        <f t="shared" si="33"/>
        <v>9.7301834646595324</v>
      </c>
    </row>
    <row r="98" spans="2:9" x14ac:dyDescent="0.25">
      <c r="B98" s="221">
        <v>32</v>
      </c>
      <c r="C98" s="222"/>
      <c r="D98" s="223"/>
      <c r="E98" s="121" t="s">
        <v>14</v>
      </c>
      <c r="F98" s="135">
        <v>748264</v>
      </c>
      <c r="G98" s="82">
        <v>748264</v>
      </c>
      <c r="H98" s="82">
        <f>H99</f>
        <v>72807.460000000006</v>
      </c>
      <c r="I98" s="153">
        <f t="shared" si="33"/>
        <v>9.7301834646595324</v>
      </c>
    </row>
    <row r="99" spans="2:9" x14ac:dyDescent="0.25">
      <c r="B99" s="118">
        <v>3223</v>
      </c>
      <c r="C99" s="119"/>
      <c r="D99" s="120"/>
      <c r="E99" s="121" t="s">
        <v>87</v>
      </c>
      <c r="F99" s="135"/>
      <c r="G99" s="82"/>
      <c r="H99" s="82">
        <v>72807.460000000006</v>
      </c>
      <c r="I99" s="153"/>
    </row>
    <row r="100" spans="2:9" x14ac:dyDescent="0.25">
      <c r="B100" s="128">
        <v>4</v>
      </c>
      <c r="C100" s="129"/>
      <c r="D100" s="130"/>
      <c r="E100" s="111" t="s">
        <v>6</v>
      </c>
      <c r="F100" s="136">
        <f t="shared" ref="F100:H100" si="35">F101</f>
        <v>1758505</v>
      </c>
      <c r="G100" s="136">
        <f t="shared" si="35"/>
        <v>1758505</v>
      </c>
      <c r="H100" s="136">
        <f t="shared" si="35"/>
        <v>0</v>
      </c>
      <c r="I100" s="81">
        <f t="shared" ref="I100" si="36">H100/G100*100</f>
        <v>0</v>
      </c>
    </row>
    <row r="101" spans="2:9" x14ac:dyDescent="0.25">
      <c r="B101" s="118">
        <v>42</v>
      </c>
      <c r="C101" s="119"/>
      <c r="D101" s="120"/>
      <c r="E101" s="121" t="s">
        <v>116</v>
      </c>
      <c r="F101" s="135">
        <v>1758505</v>
      </c>
      <c r="G101" s="82">
        <v>1758505</v>
      </c>
      <c r="H101" s="82">
        <f>SUM(H102:H105)</f>
        <v>0</v>
      </c>
      <c r="I101" s="173" t="s">
        <v>204</v>
      </c>
    </row>
    <row r="102" spans="2:9" x14ac:dyDescent="0.25">
      <c r="B102" s="118">
        <v>4221</v>
      </c>
      <c r="C102" s="119"/>
      <c r="D102" s="120"/>
      <c r="E102" s="121" t="s">
        <v>118</v>
      </c>
      <c r="F102" s="135"/>
      <c r="G102" s="82"/>
      <c r="H102" s="82">
        <v>0</v>
      </c>
      <c r="I102" s="153"/>
    </row>
    <row r="103" spans="2:9" x14ac:dyDescent="0.25">
      <c r="B103" s="118">
        <v>4222</v>
      </c>
      <c r="C103" s="119"/>
      <c r="D103" s="120"/>
      <c r="E103" s="121" t="s">
        <v>119</v>
      </c>
      <c r="F103" s="135"/>
      <c r="G103" s="82"/>
      <c r="H103" s="82">
        <v>0</v>
      </c>
      <c r="I103" s="153"/>
    </row>
    <row r="104" spans="2:9" x14ac:dyDescent="0.25">
      <c r="B104" s="118">
        <v>4224</v>
      </c>
      <c r="C104" s="119"/>
      <c r="D104" s="120"/>
      <c r="E104" s="121" t="s">
        <v>121</v>
      </c>
      <c r="F104" s="135"/>
      <c r="G104" s="82"/>
      <c r="H104" s="82">
        <v>0</v>
      </c>
      <c r="I104" s="153"/>
    </row>
    <row r="105" spans="2:9" x14ac:dyDescent="0.25">
      <c r="B105" s="118">
        <v>4226</v>
      </c>
      <c r="C105" s="119"/>
      <c r="D105" s="120"/>
      <c r="E105" s="121" t="s">
        <v>285</v>
      </c>
      <c r="F105" s="135"/>
      <c r="G105" s="82"/>
      <c r="H105" s="82">
        <v>0</v>
      </c>
      <c r="I105" s="153"/>
    </row>
    <row r="106" spans="2:9" ht="30" x14ac:dyDescent="0.25">
      <c r="B106" s="224" t="s">
        <v>243</v>
      </c>
      <c r="C106" s="225"/>
      <c r="D106" s="226"/>
      <c r="E106" s="137" t="s">
        <v>244</v>
      </c>
      <c r="F106" s="133">
        <f t="shared" ref="F106:H107" si="37">F107</f>
        <v>1500</v>
      </c>
      <c r="G106" s="133">
        <f t="shared" si="37"/>
        <v>1500</v>
      </c>
      <c r="H106" s="133">
        <f t="shared" si="37"/>
        <v>0</v>
      </c>
      <c r="I106" s="175" t="s">
        <v>204</v>
      </c>
    </row>
    <row r="107" spans="2:9" x14ac:dyDescent="0.25">
      <c r="B107" s="227">
        <v>3</v>
      </c>
      <c r="C107" s="228"/>
      <c r="D107" s="229"/>
      <c r="E107" s="111" t="s">
        <v>4</v>
      </c>
      <c r="F107" s="134">
        <f t="shared" si="37"/>
        <v>1500</v>
      </c>
      <c r="G107" s="134">
        <f t="shared" si="37"/>
        <v>1500</v>
      </c>
      <c r="H107" s="134">
        <f t="shared" si="37"/>
        <v>0</v>
      </c>
      <c r="I107" s="81">
        <f t="shared" ref="I107:I108" si="38">H107/G107*100</f>
        <v>0</v>
      </c>
    </row>
    <row r="108" spans="2:9" x14ac:dyDescent="0.25">
      <c r="B108" s="221">
        <v>32</v>
      </c>
      <c r="C108" s="222"/>
      <c r="D108" s="223"/>
      <c r="E108" s="121" t="s">
        <v>14</v>
      </c>
      <c r="F108" s="135">
        <v>1500</v>
      </c>
      <c r="G108" s="82">
        <v>1500</v>
      </c>
      <c r="H108" s="82">
        <f>H109</f>
        <v>0</v>
      </c>
      <c r="I108" s="153">
        <f t="shared" si="38"/>
        <v>0</v>
      </c>
    </row>
    <row r="109" spans="2:9" x14ac:dyDescent="0.25">
      <c r="B109" s="118">
        <v>3213</v>
      </c>
      <c r="C109" s="119"/>
      <c r="D109" s="120"/>
      <c r="E109" s="121" t="s">
        <v>83</v>
      </c>
      <c r="F109" s="135"/>
      <c r="G109" s="82"/>
      <c r="H109" s="82">
        <v>0</v>
      </c>
      <c r="I109" s="153"/>
    </row>
    <row r="110" spans="2:9" x14ac:dyDescent="0.25">
      <c r="B110" s="113" t="s">
        <v>245</v>
      </c>
      <c r="C110" s="114"/>
      <c r="D110" s="115"/>
      <c r="E110" s="116" t="s">
        <v>246</v>
      </c>
      <c r="F110" s="133">
        <f t="shared" ref="F110:H110" si="39">F111+F122</f>
        <v>37303988.32</v>
      </c>
      <c r="G110" s="133">
        <f t="shared" ref="G110" si="40">G111+G122</f>
        <v>37303988.32</v>
      </c>
      <c r="H110" s="133">
        <f t="shared" si="39"/>
        <v>12427011.639999999</v>
      </c>
      <c r="I110" s="174">
        <f t="shared" ref="I110:I117" si="41">H110/G110*100</f>
        <v>33.312823104593974</v>
      </c>
    </row>
    <row r="111" spans="2:9" x14ac:dyDescent="0.25">
      <c r="B111" s="227">
        <v>3</v>
      </c>
      <c r="C111" s="228"/>
      <c r="D111" s="229"/>
      <c r="E111" s="111" t="s">
        <v>4</v>
      </c>
      <c r="F111" s="125">
        <f t="shared" ref="F111:H111" si="42">F112+F117</f>
        <v>24771015.32</v>
      </c>
      <c r="G111" s="125">
        <f t="shared" ref="G111" si="43">G112+G117</f>
        <v>24771015.32</v>
      </c>
      <c r="H111" s="125">
        <f t="shared" si="42"/>
        <v>12427011.639999999</v>
      </c>
      <c r="I111" s="81">
        <f t="shared" si="41"/>
        <v>50.167550580643692</v>
      </c>
    </row>
    <row r="112" spans="2:9" x14ac:dyDescent="0.25">
      <c r="B112" s="221">
        <v>31</v>
      </c>
      <c r="C112" s="222"/>
      <c r="D112" s="223"/>
      <c r="E112" s="121" t="s">
        <v>5</v>
      </c>
      <c r="F112" s="135">
        <v>22305429.32</v>
      </c>
      <c r="G112" s="82">
        <v>22305429.32</v>
      </c>
      <c r="H112" s="82">
        <f>SUM(H113:H116)</f>
        <v>10958252.359999999</v>
      </c>
      <c r="I112" s="153">
        <f t="shared" si="41"/>
        <v>49.128184007533818</v>
      </c>
    </row>
    <row r="113" spans="2:9" x14ac:dyDescent="0.25">
      <c r="B113" s="154">
        <v>3111</v>
      </c>
      <c r="C113" s="155"/>
      <c r="D113" s="156"/>
      <c r="E113" s="157" t="s">
        <v>28</v>
      </c>
      <c r="F113" s="135"/>
      <c r="G113" s="82"/>
      <c r="H113" s="82">
        <v>8766680.0299999993</v>
      </c>
      <c r="I113" s="153"/>
    </row>
    <row r="114" spans="2:9" x14ac:dyDescent="0.25">
      <c r="B114" s="154">
        <v>3113</v>
      </c>
      <c r="C114" s="155"/>
      <c r="D114" s="156"/>
      <c r="E114" s="157" t="s">
        <v>284</v>
      </c>
      <c r="F114" s="135"/>
      <c r="G114" s="82"/>
      <c r="H114" s="82">
        <v>491146.39</v>
      </c>
      <c r="I114" s="153"/>
    </row>
    <row r="115" spans="2:9" x14ac:dyDescent="0.25">
      <c r="B115" s="118">
        <v>3121</v>
      </c>
      <c r="C115" s="119"/>
      <c r="D115" s="120"/>
      <c r="E115" s="121" t="s">
        <v>79</v>
      </c>
      <c r="F115" s="135"/>
      <c r="G115" s="82"/>
      <c r="H115" s="82">
        <v>466142.43</v>
      </c>
      <c r="I115" s="153"/>
    </row>
    <row r="116" spans="2:9" x14ac:dyDescent="0.25">
      <c r="B116" s="118">
        <v>3132</v>
      </c>
      <c r="C116" s="119"/>
      <c r="D116" s="120"/>
      <c r="E116" s="121" t="s">
        <v>278</v>
      </c>
      <c r="F116" s="135"/>
      <c r="G116" s="82"/>
      <c r="H116" s="82">
        <v>1234283.51</v>
      </c>
      <c r="I116" s="153"/>
    </row>
    <row r="117" spans="2:9" x14ac:dyDescent="0.25">
      <c r="B117" s="221">
        <v>32</v>
      </c>
      <c r="C117" s="222"/>
      <c r="D117" s="223"/>
      <c r="E117" s="121" t="s">
        <v>14</v>
      </c>
      <c r="F117" s="135">
        <v>2465586</v>
      </c>
      <c r="G117" s="82">
        <v>2465586</v>
      </c>
      <c r="H117" s="82">
        <f>SUM(H118:H121)</f>
        <v>1468759.2799999998</v>
      </c>
      <c r="I117" s="153">
        <f t="shared" si="41"/>
        <v>59.570393407490144</v>
      </c>
    </row>
    <row r="118" spans="2:9" x14ac:dyDescent="0.25">
      <c r="B118" s="118">
        <v>3222</v>
      </c>
      <c r="C118" s="119"/>
      <c r="D118" s="120"/>
      <c r="E118" s="121" t="s">
        <v>86</v>
      </c>
      <c r="F118" s="135"/>
      <c r="G118" s="82"/>
      <c r="H118" s="82">
        <v>415369.68</v>
      </c>
      <c r="I118" s="153"/>
    </row>
    <row r="119" spans="2:9" x14ac:dyDescent="0.25">
      <c r="B119" s="118">
        <v>3223</v>
      </c>
      <c r="C119" s="119"/>
      <c r="D119" s="120"/>
      <c r="E119" s="121" t="s">
        <v>87</v>
      </c>
      <c r="F119" s="135"/>
      <c r="G119" s="82"/>
      <c r="H119" s="82">
        <v>304586.78000000003</v>
      </c>
      <c r="I119" s="153"/>
    </row>
    <row r="120" spans="2:9" ht="30" x14ac:dyDescent="0.25">
      <c r="B120" s="118">
        <v>3251</v>
      </c>
      <c r="C120" s="119"/>
      <c r="D120" s="120"/>
      <c r="E120" s="121" t="s">
        <v>200</v>
      </c>
      <c r="F120" s="135"/>
      <c r="G120" s="82"/>
      <c r="H120" s="82">
        <v>747398.4</v>
      </c>
      <c r="I120" s="153"/>
    </row>
    <row r="121" spans="2:9" ht="30.75" customHeight="1" x14ac:dyDescent="0.25">
      <c r="B121" s="118">
        <v>3252</v>
      </c>
      <c r="C121" s="119"/>
      <c r="D121" s="120"/>
      <c r="E121" s="121" t="s">
        <v>201</v>
      </c>
      <c r="F121" s="135"/>
      <c r="G121" s="82"/>
      <c r="H121" s="82">
        <v>1404.42</v>
      </c>
      <c r="I121" s="153"/>
    </row>
    <row r="122" spans="2:9" x14ac:dyDescent="0.25">
      <c r="B122" s="128">
        <v>9</v>
      </c>
      <c r="C122" s="129"/>
      <c r="D122" s="130"/>
      <c r="E122" s="111" t="s">
        <v>162</v>
      </c>
      <c r="F122" s="132">
        <f t="shared" ref="F122:H122" si="44">F123</f>
        <v>12532973</v>
      </c>
      <c r="G122" s="132">
        <f t="shared" si="44"/>
        <v>12532973</v>
      </c>
      <c r="H122" s="132">
        <f t="shared" si="44"/>
        <v>0</v>
      </c>
      <c r="I122" s="33" t="s">
        <v>204</v>
      </c>
    </row>
    <row r="123" spans="2:9" x14ac:dyDescent="0.25">
      <c r="B123" s="118">
        <v>92</v>
      </c>
      <c r="C123" s="119"/>
      <c r="D123" s="120"/>
      <c r="E123" s="121" t="s">
        <v>161</v>
      </c>
      <c r="F123" s="135">
        <v>12532973</v>
      </c>
      <c r="G123" s="82">
        <v>12532973</v>
      </c>
      <c r="H123" s="172">
        <v>0</v>
      </c>
      <c r="I123" s="173" t="s">
        <v>204</v>
      </c>
    </row>
    <row r="124" spans="2:9" ht="30" x14ac:dyDescent="0.25">
      <c r="B124" s="224" t="s">
        <v>247</v>
      </c>
      <c r="C124" s="225"/>
      <c r="D124" s="226"/>
      <c r="E124" s="137" t="s">
        <v>248</v>
      </c>
      <c r="F124" s="133">
        <f t="shared" ref="F124:H125" si="45">F125</f>
        <v>2548206.83</v>
      </c>
      <c r="G124" s="133">
        <f t="shared" si="45"/>
        <v>2548206.83</v>
      </c>
      <c r="H124" s="133">
        <f t="shared" si="45"/>
        <v>4470390.9400000004</v>
      </c>
      <c r="I124" s="94">
        <f t="shared" ref="I124:I126" si="46">H124/G124*100</f>
        <v>175.43281366999554</v>
      </c>
    </row>
    <row r="125" spans="2:9" x14ac:dyDescent="0.25">
      <c r="B125" s="227">
        <v>4</v>
      </c>
      <c r="C125" s="228"/>
      <c r="D125" s="229"/>
      <c r="E125" s="111" t="s">
        <v>6</v>
      </c>
      <c r="F125" s="112">
        <f t="shared" si="45"/>
        <v>2548206.83</v>
      </c>
      <c r="G125" s="112">
        <f t="shared" si="45"/>
        <v>2548206.83</v>
      </c>
      <c r="H125" s="112">
        <f t="shared" si="45"/>
        <v>4470390.9400000004</v>
      </c>
      <c r="I125" s="81">
        <f t="shared" si="46"/>
        <v>175.43281366999554</v>
      </c>
    </row>
    <row r="126" spans="2:9" x14ac:dyDescent="0.25">
      <c r="B126" s="221">
        <v>45</v>
      </c>
      <c r="C126" s="222"/>
      <c r="D126" s="223"/>
      <c r="E126" s="127" t="s">
        <v>125</v>
      </c>
      <c r="F126" s="135">
        <v>2548206.83</v>
      </c>
      <c r="G126" s="82">
        <v>2548206.83</v>
      </c>
      <c r="H126" s="82">
        <f>H127</f>
        <v>4470390.9400000004</v>
      </c>
      <c r="I126" s="153">
        <f t="shared" si="46"/>
        <v>175.43281366999554</v>
      </c>
    </row>
    <row r="127" spans="2:9" x14ac:dyDescent="0.25">
      <c r="B127" s="118">
        <v>4511</v>
      </c>
      <c r="C127" s="119"/>
      <c r="D127" s="120"/>
      <c r="E127" s="127" t="s">
        <v>280</v>
      </c>
      <c r="F127" s="135"/>
      <c r="G127" s="82"/>
      <c r="H127" s="82">
        <v>4470390.9400000004</v>
      </c>
      <c r="I127" s="153"/>
    </row>
    <row r="128" spans="2:9" ht="30" x14ac:dyDescent="0.25">
      <c r="B128" s="224" t="s">
        <v>249</v>
      </c>
      <c r="C128" s="225"/>
      <c r="D128" s="226"/>
      <c r="E128" s="137" t="s">
        <v>248</v>
      </c>
      <c r="F128" s="133">
        <f t="shared" ref="F128:H129" si="47">F129</f>
        <v>2578653.42</v>
      </c>
      <c r="G128" s="133">
        <f t="shared" si="47"/>
        <v>2578653.42</v>
      </c>
      <c r="H128" s="133">
        <f t="shared" si="47"/>
        <v>2578653.42</v>
      </c>
      <c r="I128" s="94">
        <f t="shared" ref="I128:I130" si="48">H128/G128*100</f>
        <v>100</v>
      </c>
    </row>
    <row r="129" spans="2:9" x14ac:dyDescent="0.25">
      <c r="B129" s="227">
        <v>3</v>
      </c>
      <c r="C129" s="228"/>
      <c r="D129" s="229"/>
      <c r="E129" s="111" t="s">
        <v>4</v>
      </c>
      <c r="F129" s="112">
        <f t="shared" si="47"/>
        <v>2578653.42</v>
      </c>
      <c r="G129" s="112">
        <f t="shared" si="47"/>
        <v>2578653.42</v>
      </c>
      <c r="H129" s="112">
        <f t="shared" si="47"/>
        <v>2578653.42</v>
      </c>
      <c r="I129" s="81">
        <f t="shared" si="48"/>
        <v>100</v>
      </c>
    </row>
    <row r="130" spans="2:9" x14ac:dyDescent="0.25">
      <c r="B130" s="118">
        <v>36</v>
      </c>
      <c r="C130" s="119"/>
      <c r="D130" s="120"/>
      <c r="E130" s="121" t="s">
        <v>163</v>
      </c>
      <c r="F130" s="135">
        <v>2578653.42</v>
      </c>
      <c r="G130" s="82">
        <v>2578653.42</v>
      </c>
      <c r="H130" s="82">
        <f>H131</f>
        <v>2578653.42</v>
      </c>
      <c r="I130" s="153">
        <f t="shared" si="48"/>
        <v>100</v>
      </c>
    </row>
    <row r="131" spans="2:9" x14ac:dyDescent="0.25">
      <c r="B131" s="118">
        <v>3694</v>
      </c>
      <c r="C131" s="119"/>
      <c r="D131" s="120"/>
      <c r="E131" s="121" t="s">
        <v>286</v>
      </c>
      <c r="F131" s="135"/>
      <c r="G131" s="82"/>
      <c r="H131" s="82">
        <v>2578653.42</v>
      </c>
      <c r="I131" s="153"/>
    </row>
    <row r="132" spans="2:9" x14ac:dyDescent="0.25">
      <c r="B132" s="224" t="s">
        <v>250</v>
      </c>
      <c r="C132" s="225"/>
      <c r="D132" s="226"/>
      <c r="E132" s="116" t="s">
        <v>71</v>
      </c>
      <c r="F132" s="133">
        <f>F133+F137</f>
        <v>28860</v>
      </c>
      <c r="G132" s="133">
        <f>G133+G137</f>
        <v>28860</v>
      </c>
      <c r="H132" s="133">
        <f t="shared" ref="H132" si="49">H133+H137</f>
        <v>6630.56</v>
      </c>
      <c r="I132" s="94">
        <f t="shared" ref="I132:I134" si="50">H132/G132*100</f>
        <v>22.974913374913374</v>
      </c>
    </row>
    <row r="133" spans="2:9" x14ac:dyDescent="0.25">
      <c r="B133" s="227">
        <v>3</v>
      </c>
      <c r="C133" s="228"/>
      <c r="D133" s="229"/>
      <c r="E133" s="111" t="s">
        <v>4</v>
      </c>
      <c r="F133" s="138">
        <f t="shared" ref="F133:H133" si="51">F134</f>
        <v>11000</v>
      </c>
      <c r="G133" s="138">
        <f t="shared" si="51"/>
        <v>11000</v>
      </c>
      <c r="H133" s="138">
        <f t="shared" si="51"/>
        <v>2331.8000000000002</v>
      </c>
      <c r="I133" s="81">
        <f t="shared" si="50"/>
        <v>21.198181818181819</v>
      </c>
    </row>
    <row r="134" spans="2:9" x14ac:dyDescent="0.25">
      <c r="B134" s="221">
        <v>32</v>
      </c>
      <c r="C134" s="222"/>
      <c r="D134" s="223"/>
      <c r="E134" s="121" t="s">
        <v>14</v>
      </c>
      <c r="F134" s="139">
        <v>11000</v>
      </c>
      <c r="G134" s="82">
        <v>11000</v>
      </c>
      <c r="H134" s="82">
        <f>H135+H136</f>
        <v>2331.8000000000002</v>
      </c>
      <c r="I134" s="153">
        <f t="shared" si="50"/>
        <v>21.198181818181819</v>
      </c>
    </row>
    <row r="135" spans="2:9" x14ac:dyDescent="0.25">
      <c r="B135" s="118">
        <v>3225</v>
      </c>
      <c r="C135" s="119"/>
      <c r="D135" s="120"/>
      <c r="E135" s="121" t="s">
        <v>89</v>
      </c>
      <c r="F135" s="139"/>
      <c r="G135" s="82"/>
      <c r="H135" s="82">
        <v>600</v>
      </c>
      <c r="I135" s="153"/>
    </row>
    <row r="136" spans="2:9" ht="30" x14ac:dyDescent="0.25">
      <c r="B136" s="118">
        <v>3253</v>
      </c>
      <c r="C136" s="119"/>
      <c r="D136" s="120"/>
      <c r="E136" s="121" t="s">
        <v>202</v>
      </c>
      <c r="F136" s="139"/>
      <c r="G136" s="82"/>
      <c r="H136" s="82">
        <v>1731.8</v>
      </c>
      <c r="I136" s="153"/>
    </row>
    <row r="137" spans="2:9" x14ac:dyDescent="0.25">
      <c r="B137" s="227">
        <v>4</v>
      </c>
      <c r="C137" s="228"/>
      <c r="D137" s="229"/>
      <c r="E137" s="111" t="s">
        <v>6</v>
      </c>
      <c r="F137" s="125">
        <f t="shared" ref="F137:H137" si="52">F138</f>
        <v>17860</v>
      </c>
      <c r="G137" s="125">
        <f t="shared" si="52"/>
        <v>17860</v>
      </c>
      <c r="H137" s="125">
        <f t="shared" si="52"/>
        <v>4298.76</v>
      </c>
      <c r="I137" s="81">
        <f t="shared" ref="I137:I138" si="53">H137/G137*100</f>
        <v>24.069204927211647</v>
      </c>
    </row>
    <row r="138" spans="2:9" x14ac:dyDescent="0.25">
      <c r="B138" s="221">
        <v>42</v>
      </c>
      <c r="C138" s="222"/>
      <c r="D138" s="223"/>
      <c r="E138" s="121" t="s">
        <v>116</v>
      </c>
      <c r="F138" s="139">
        <v>17860</v>
      </c>
      <c r="G138" s="82">
        <v>17860</v>
      </c>
      <c r="H138" s="82">
        <f>H139+H140</f>
        <v>4298.76</v>
      </c>
      <c r="I138" s="153">
        <f t="shared" si="53"/>
        <v>24.069204927211647</v>
      </c>
    </row>
    <row r="139" spans="2:9" x14ac:dyDescent="0.25">
      <c r="B139" s="118">
        <v>4224</v>
      </c>
      <c r="C139" s="119"/>
      <c r="D139" s="120"/>
      <c r="E139" s="121" t="s">
        <v>121</v>
      </c>
      <c r="F139" s="166"/>
      <c r="G139" s="82"/>
      <c r="H139" s="82">
        <v>4023.76</v>
      </c>
      <c r="I139" s="153"/>
    </row>
    <row r="140" spans="2:9" x14ac:dyDescent="0.25">
      <c r="B140" s="118">
        <v>4227</v>
      </c>
      <c r="C140" s="119"/>
      <c r="D140" s="120"/>
      <c r="E140" s="121" t="s">
        <v>122</v>
      </c>
      <c r="F140" s="166"/>
      <c r="G140" s="82"/>
      <c r="H140" s="82">
        <v>275</v>
      </c>
      <c r="I140" s="153"/>
    </row>
    <row r="141" spans="2:9" ht="30" x14ac:dyDescent="0.25">
      <c r="B141" s="230" t="s">
        <v>251</v>
      </c>
      <c r="C141" s="231"/>
      <c r="D141" s="232"/>
      <c r="E141" s="137" t="s">
        <v>252</v>
      </c>
      <c r="F141" s="117">
        <f t="shared" ref="F141:H142" si="54">F142</f>
        <v>12000</v>
      </c>
      <c r="G141" s="133">
        <f t="shared" si="54"/>
        <v>12000</v>
      </c>
      <c r="H141" s="133">
        <f t="shared" si="54"/>
        <v>1488.69</v>
      </c>
      <c r="I141" s="94">
        <f t="shared" ref="I141:I143" si="55">H141/G141*100</f>
        <v>12.405749999999999</v>
      </c>
    </row>
    <row r="142" spans="2:9" x14ac:dyDescent="0.25">
      <c r="B142" s="227">
        <v>3</v>
      </c>
      <c r="C142" s="228"/>
      <c r="D142" s="229"/>
      <c r="E142" s="111" t="s">
        <v>4</v>
      </c>
      <c r="F142" s="125">
        <f t="shared" si="54"/>
        <v>12000</v>
      </c>
      <c r="G142" s="125">
        <f t="shared" si="54"/>
        <v>12000</v>
      </c>
      <c r="H142" s="125">
        <f t="shared" si="54"/>
        <v>1488.69</v>
      </c>
      <c r="I142" s="81">
        <f t="shared" si="55"/>
        <v>12.405749999999999</v>
      </c>
    </row>
    <row r="143" spans="2:9" x14ac:dyDescent="0.25">
      <c r="B143" s="251">
        <v>32</v>
      </c>
      <c r="C143" s="251"/>
      <c r="D143" s="251"/>
      <c r="E143" s="140" t="s">
        <v>14</v>
      </c>
      <c r="F143" s="135">
        <v>12000</v>
      </c>
      <c r="G143" s="82">
        <v>12000</v>
      </c>
      <c r="H143" s="82">
        <f>H144</f>
        <v>1488.69</v>
      </c>
      <c r="I143" s="153">
        <f t="shared" si="55"/>
        <v>12.405749999999999</v>
      </c>
    </row>
    <row r="144" spans="2:9" x14ac:dyDescent="0.25">
      <c r="B144" s="118">
        <v>3232</v>
      </c>
      <c r="C144" s="119"/>
      <c r="D144" s="120"/>
      <c r="E144" s="140" t="s">
        <v>93</v>
      </c>
      <c r="F144" s="135"/>
      <c r="G144" s="82"/>
      <c r="H144" s="82">
        <v>1488.69</v>
      </c>
      <c r="I144" s="153"/>
    </row>
    <row r="145" spans="2:9" x14ac:dyDescent="0.25">
      <c r="B145" s="224" t="s">
        <v>253</v>
      </c>
      <c r="C145" s="225"/>
      <c r="D145" s="226"/>
      <c r="E145" s="116" t="s">
        <v>254</v>
      </c>
      <c r="F145" s="133">
        <f>F146</f>
        <v>208750</v>
      </c>
      <c r="G145" s="133">
        <f>G146</f>
        <v>208750</v>
      </c>
      <c r="H145" s="133">
        <f t="shared" ref="H145" si="56">H146</f>
        <v>0</v>
      </c>
      <c r="I145" s="176" t="s">
        <v>204</v>
      </c>
    </row>
    <row r="146" spans="2:9" x14ac:dyDescent="0.25">
      <c r="B146" s="227">
        <v>4</v>
      </c>
      <c r="C146" s="228"/>
      <c r="D146" s="229"/>
      <c r="E146" s="111" t="s">
        <v>6</v>
      </c>
      <c r="F146" s="125">
        <f t="shared" ref="F146:H146" si="57">F147</f>
        <v>208750</v>
      </c>
      <c r="G146" s="125">
        <f t="shared" si="57"/>
        <v>208750</v>
      </c>
      <c r="H146" s="125">
        <f t="shared" si="57"/>
        <v>0</v>
      </c>
      <c r="I146" s="33" t="s">
        <v>204</v>
      </c>
    </row>
    <row r="147" spans="2:9" x14ac:dyDescent="0.25">
      <c r="B147" s="221">
        <v>42</v>
      </c>
      <c r="C147" s="222"/>
      <c r="D147" s="223"/>
      <c r="E147" s="121" t="s">
        <v>116</v>
      </c>
      <c r="F147" s="139">
        <v>208750</v>
      </c>
      <c r="G147" s="82">
        <v>208750</v>
      </c>
      <c r="H147" s="82">
        <f>H148</f>
        <v>0</v>
      </c>
      <c r="I147" s="173" t="s">
        <v>204</v>
      </c>
    </row>
    <row r="148" spans="2:9" x14ac:dyDescent="0.25">
      <c r="B148" s="118">
        <v>4224</v>
      </c>
      <c r="C148" s="119"/>
      <c r="D148" s="120"/>
      <c r="E148" s="121" t="s">
        <v>121</v>
      </c>
      <c r="F148" s="139"/>
      <c r="G148" s="82"/>
      <c r="H148" s="82">
        <v>0</v>
      </c>
      <c r="I148" s="153"/>
    </row>
    <row r="149" spans="2:9" ht="31.5" x14ac:dyDescent="0.25">
      <c r="B149" s="252" t="s">
        <v>155</v>
      </c>
      <c r="C149" s="252"/>
      <c r="D149" s="252"/>
      <c r="E149" s="141" t="s">
        <v>156</v>
      </c>
      <c r="F149" s="125">
        <f t="shared" ref="F149:H150" si="58">F150</f>
        <v>624026</v>
      </c>
      <c r="G149" s="125">
        <f t="shared" si="58"/>
        <v>624026</v>
      </c>
      <c r="H149" s="125">
        <f t="shared" si="58"/>
        <v>158598.78</v>
      </c>
      <c r="I149" s="81">
        <f t="shared" ref="I149:I153" si="59">H149/G149*100</f>
        <v>25.415412178338727</v>
      </c>
    </row>
    <row r="150" spans="2:9" ht="31.5" x14ac:dyDescent="0.25">
      <c r="B150" s="253" t="s">
        <v>193</v>
      </c>
      <c r="C150" s="254"/>
      <c r="D150" s="255"/>
      <c r="E150" s="111" t="s">
        <v>196</v>
      </c>
      <c r="F150" s="125">
        <f t="shared" si="58"/>
        <v>624026</v>
      </c>
      <c r="G150" s="125">
        <f t="shared" si="58"/>
        <v>624026</v>
      </c>
      <c r="H150" s="125">
        <f t="shared" si="58"/>
        <v>158598.78</v>
      </c>
      <c r="I150" s="81">
        <f t="shared" si="59"/>
        <v>25.415412178338727</v>
      </c>
    </row>
    <row r="151" spans="2:9" x14ac:dyDescent="0.25">
      <c r="B151" s="236" t="s">
        <v>255</v>
      </c>
      <c r="C151" s="237"/>
      <c r="D151" s="238"/>
      <c r="E151" s="116" t="s">
        <v>157</v>
      </c>
      <c r="F151" s="133">
        <f>F152+F156</f>
        <v>624026</v>
      </c>
      <c r="G151" s="133">
        <f>G152+G156</f>
        <v>624026</v>
      </c>
      <c r="H151" s="133">
        <f>H152+H156</f>
        <v>158598.78</v>
      </c>
      <c r="I151" s="94">
        <f t="shared" si="59"/>
        <v>25.415412178338727</v>
      </c>
    </row>
    <row r="152" spans="2:9" x14ac:dyDescent="0.25">
      <c r="B152" s="227">
        <v>3</v>
      </c>
      <c r="C152" s="228"/>
      <c r="D152" s="229"/>
      <c r="E152" s="111" t="s">
        <v>4</v>
      </c>
      <c r="F152" s="112">
        <f t="shared" ref="F152:H152" si="60">F153</f>
        <v>272847.2</v>
      </c>
      <c r="G152" s="112">
        <f t="shared" si="60"/>
        <v>272847.2</v>
      </c>
      <c r="H152" s="112">
        <f t="shared" si="60"/>
        <v>139861.28</v>
      </c>
      <c r="I152" s="81">
        <f t="shared" si="59"/>
        <v>51.259928634048656</v>
      </c>
    </row>
    <row r="153" spans="2:9" x14ac:dyDescent="0.25">
      <c r="B153" s="221">
        <v>32</v>
      </c>
      <c r="C153" s="222"/>
      <c r="D153" s="223"/>
      <c r="E153" s="121" t="s">
        <v>14</v>
      </c>
      <c r="F153" s="122">
        <v>272847.2</v>
      </c>
      <c r="G153" s="82">
        <v>272847.2</v>
      </c>
      <c r="H153" s="82">
        <f>H154+H155</f>
        <v>139861.28</v>
      </c>
      <c r="I153" s="153">
        <f t="shared" si="59"/>
        <v>51.259928634048656</v>
      </c>
    </row>
    <row r="154" spans="2:9" x14ac:dyDescent="0.25">
      <c r="B154" s="118">
        <v>3232</v>
      </c>
      <c r="C154" s="119"/>
      <c r="D154" s="120"/>
      <c r="E154" s="140" t="s">
        <v>93</v>
      </c>
      <c r="F154" s="122"/>
      <c r="G154" s="82"/>
      <c r="H154" s="82">
        <v>43064.39</v>
      </c>
      <c r="I154" s="153"/>
    </row>
    <row r="155" spans="2:9" x14ac:dyDescent="0.25">
      <c r="B155" s="118">
        <v>3238</v>
      </c>
      <c r="C155" s="119"/>
      <c r="D155" s="120"/>
      <c r="E155" s="121" t="s">
        <v>99</v>
      </c>
      <c r="F155" s="122"/>
      <c r="G155" s="82"/>
      <c r="H155" s="82">
        <v>96796.89</v>
      </c>
      <c r="I155" s="153"/>
    </row>
    <row r="156" spans="2:9" x14ac:dyDescent="0.25">
      <c r="B156" s="227">
        <v>4</v>
      </c>
      <c r="C156" s="228"/>
      <c r="D156" s="229"/>
      <c r="E156" s="111" t="s">
        <v>6</v>
      </c>
      <c r="F156" s="112">
        <f>F157+F159</f>
        <v>351178.8</v>
      </c>
      <c r="G156" s="112">
        <f>G157+G159</f>
        <v>351178.8</v>
      </c>
      <c r="H156" s="112">
        <f>H157+H159</f>
        <v>18737.5</v>
      </c>
      <c r="I156" s="81">
        <f t="shared" ref="I156:I157" si="61">H156/G156*100</f>
        <v>5.3356011239858443</v>
      </c>
    </row>
    <row r="157" spans="2:9" x14ac:dyDescent="0.25">
      <c r="B157" s="221">
        <v>42</v>
      </c>
      <c r="C157" s="222"/>
      <c r="D157" s="223"/>
      <c r="E157" s="121" t="s">
        <v>116</v>
      </c>
      <c r="F157" s="122">
        <v>266178.8</v>
      </c>
      <c r="G157" s="82">
        <v>266178.8</v>
      </c>
      <c r="H157" s="82">
        <f>H158</f>
        <v>18737.5</v>
      </c>
      <c r="I157" s="153">
        <f t="shared" si="61"/>
        <v>7.0394411575978255</v>
      </c>
    </row>
    <row r="158" spans="2:9" x14ac:dyDescent="0.25">
      <c r="B158" s="118">
        <v>4224</v>
      </c>
      <c r="C158" s="119"/>
      <c r="D158" s="120"/>
      <c r="E158" s="157" t="s">
        <v>121</v>
      </c>
      <c r="F158" s="122"/>
      <c r="G158" s="82"/>
      <c r="H158" s="82">
        <v>18737.5</v>
      </c>
      <c r="I158" s="153"/>
    </row>
    <row r="159" spans="2:9" x14ac:dyDescent="0.25">
      <c r="B159" s="221">
        <v>45</v>
      </c>
      <c r="C159" s="222"/>
      <c r="D159" s="223"/>
      <c r="E159" s="127" t="s">
        <v>125</v>
      </c>
      <c r="F159" s="135">
        <v>85000</v>
      </c>
      <c r="G159" s="82">
        <v>85000</v>
      </c>
      <c r="H159" s="82">
        <f>H160</f>
        <v>0</v>
      </c>
      <c r="I159" s="173" t="s">
        <v>204</v>
      </c>
    </row>
    <row r="160" spans="2:9" x14ac:dyDescent="0.25">
      <c r="B160" s="118">
        <v>4511</v>
      </c>
      <c r="C160" s="119"/>
      <c r="D160" s="120"/>
      <c r="E160" s="161" t="s">
        <v>280</v>
      </c>
      <c r="F160" s="135"/>
      <c r="G160" s="164"/>
      <c r="H160" s="82">
        <v>0</v>
      </c>
      <c r="I160" s="165"/>
    </row>
    <row r="161" spans="2:9" x14ac:dyDescent="0.25">
      <c r="B161" s="119"/>
      <c r="C161" s="119"/>
      <c r="D161" s="119"/>
      <c r="E161" s="162"/>
      <c r="F161" s="163"/>
      <c r="G161" s="83"/>
    </row>
    <row r="162" spans="2:9" ht="31.5" x14ac:dyDescent="0.25">
      <c r="B162" s="252" t="s">
        <v>160</v>
      </c>
      <c r="C162" s="252"/>
      <c r="D162" s="252"/>
      <c r="E162" s="141" t="s">
        <v>159</v>
      </c>
      <c r="F162" s="112">
        <f>F163+F172+F177</f>
        <v>6946453</v>
      </c>
      <c r="G162" s="112">
        <f>G163+G172+G177</f>
        <v>6946453</v>
      </c>
      <c r="H162" s="112">
        <f>H163+H172+H177</f>
        <v>1894783.7000000002</v>
      </c>
      <c r="I162" s="81">
        <f t="shared" ref="I162:I166" si="62">H162/G162*100</f>
        <v>27.276995899921875</v>
      </c>
    </row>
    <row r="163" spans="2:9" ht="31.5" x14ac:dyDescent="0.25">
      <c r="B163" s="233" t="s">
        <v>256</v>
      </c>
      <c r="C163" s="234"/>
      <c r="D163" s="235"/>
      <c r="E163" s="111" t="s">
        <v>194</v>
      </c>
      <c r="F163" s="112">
        <f t="shared" ref="F163:H163" si="63">F164</f>
        <v>116030</v>
      </c>
      <c r="G163" s="112">
        <f t="shared" si="63"/>
        <v>116030</v>
      </c>
      <c r="H163" s="112">
        <f t="shared" si="63"/>
        <v>94280.340000000011</v>
      </c>
      <c r="I163" s="81">
        <f t="shared" si="62"/>
        <v>81.255140911833152</v>
      </c>
    </row>
    <row r="164" spans="2:9" x14ac:dyDescent="0.25">
      <c r="B164" s="236" t="s">
        <v>148</v>
      </c>
      <c r="C164" s="237"/>
      <c r="D164" s="238"/>
      <c r="E164" s="116" t="s">
        <v>151</v>
      </c>
      <c r="F164" s="133">
        <f>F165+F169</f>
        <v>116030</v>
      </c>
      <c r="G164" s="133">
        <f>G165+G169</f>
        <v>116030</v>
      </c>
      <c r="H164" s="133">
        <f>H165+H169</f>
        <v>94280.340000000011</v>
      </c>
      <c r="I164" s="94">
        <f t="shared" si="62"/>
        <v>81.255140911833152</v>
      </c>
    </row>
    <row r="165" spans="2:9" x14ac:dyDescent="0.25">
      <c r="B165" s="227">
        <v>3</v>
      </c>
      <c r="C165" s="228"/>
      <c r="D165" s="229"/>
      <c r="E165" s="111" t="s">
        <v>4</v>
      </c>
      <c r="F165" s="112">
        <f t="shared" ref="F165:H165" si="64">F166</f>
        <v>100930</v>
      </c>
      <c r="G165" s="112">
        <f t="shared" si="64"/>
        <v>100930</v>
      </c>
      <c r="H165" s="112">
        <f t="shared" si="64"/>
        <v>79180.340000000011</v>
      </c>
      <c r="I165" s="81">
        <f t="shared" si="62"/>
        <v>78.450748043198274</v>
      </c>
    </row>
    <row r="166" spans="2:9" x14ac:dyDescent="0.25">
      <c r="B166" s="221">
        <v>32</v>
      </c>
      <c r="C166" s="222"/>
      <c r="D166" s="223"/>
      <c r="E166" s="121" t="s">
        <v>14</v>
      </c>
      <c r="F166" s="135">
        <v>100930</v>
      </c>
      <c r="G166" s="82">
        <v>100930</v>
      </c>
      <c r="H166" s="82">
        <f>SUM(H167:H168)</f>
        <v>79180.340000000011</v>
      </c>
      <c r="I166" s="153">
        <f t="shared" si="62"/>
        <v>78.450748043198274</v>
      </c>
    </row>
    <row r="167" spans="2:9" x14ac:dyDescent="0.25">
      <c r="B167" s="118">
        <v>3232</v>
      </c>
      <c r="C167" s="119"/>
      <c r="D167" s="120"/>
      <c r="E167" s="140" t="s">
        <v>93</v>
      </c>
      <c r="F167" s="135"/>
      <c r="G167" s="82"/>
      <c r="H167" s="82">
        <v>74668.820000000007</v>
      </c>
      <c r="I167" s="153"/>
    </row>
    <row r="168" spans="2:9" x14ac:dyDescent="0.25">
      <c r="B168" s="118">
        <v>3235</v>
      </c>
      <c r="C168" s="119"/>
      <c r="D168" s="120"/>
      <c r="E168" s="121" t="s">
        <v>96</v>
      </c>
      <c r="F168" s="135"/>
      <c r="G168" s="82"/>
      <c r="H168" s="82">
        <v>4511.5200000000004</v>
      </c>
      <c r="I168" s="153"/>
    </row>
    <row r="169" spans="2:9" s="10" customFormat="1" x14ac:dyDescent="0.25">
      <c r="B169" s="227">
        <v>4</v>
      </c>
      <c r="C169" s="228"/>
      <c r="D169" s="229"/>
      <c r="E169" s="111" t="s">
        <v>6</v>
      </c>
      <c r="F169" s="144">
        <f t="shared" ref="F169:H169" si="65">F170</f>
        <v>15100</v>
      </c>
      <c r="G169" s="144">
        <f t="shared" si="65"/>
        <v>15100</v>
      </c>
      <c r="H169" s="144">
        <f t="shared" si="65"/>
        <v>15100</v>
      </c>
      <c r="I169" s="170">
        <f t="shared" ref="I169:I170" si="66">H169/G169*100</f>
        <v>100</v>
      </c>
    </row>
    <row r="170" spans="2:9" x14ac:dyDescent="0.25">
      <c r="B170" s="221">
        <v>42</v>
      </c>
      <c r="C170" s="222"/>
      <c r="D170" s="223"/>
      <c r="E170" s="121" t="s">
        <v>116</v>
      </c>
      <c r="F170" s="142">
        <v>15100</v>
      </c>
      <c r="G170" s="82">
        <v>15100</v>
      </c>
      <c r="H170" s="82">
        <f>H171</f>
        <v>15100</v>
      </c>
      <c r="I170" s="153">
        <f t="shared" si="66"/>
        <v>100</v>
      </c>
    </row>
    <row r="171" spans="2:9" x14ac:dyDescent="0.25">
      <c r="B171" s="118">
        <v>4224</v>
      </c>
      <c r="C171" s="119"/>
      <c r="D171" s="120"/>
      <c r="E171" s="157" t="s">
        <v>121</v>
      </c>
      <c r="F171" s="142"/>
      <c r="G171" s="82"/>
      <c r="H171" s="82">
        <v>15100</v>
      </c>
      <c r="I171" s="153"/>
    </row>
    <row r="172" spans="2:9" ht="31.5" x14ac:dyDescent="0.25">
      <c r="B172" s="233" t="s">
        <v>195</v>
      </c>
      <c r="C172" s="234"/>
      <c r="D172" s="235"/>
      <c r="E172" s="111" t="s">
        <v>196</v>
      </c>
      <c r="F172" s="112">
        <f t="shared" ref="F172:H173" si="67">F173</f>
        <v>210423</v>
      </c>
      <c r="G172" s="112">
        <f t="shared" si="67"/>
        <v>210423</v>
      </c>
      <c r="H172" s="112">
        <f t="shared" si="67"/>
        <v>0</v>
      </c>
      <c r="I172" s="33" t="s">
        <v>204</v>
      </c>
    </row>
    <row r="173" spans="2:9" x14ac:dyDescent="0.25">
      <c r="B173" s="236" t="s">
        <v>148</v>
      </c>
      <c r="C173" s="237"/>
      <c r="D173" s="238"/>
      <c r="E173" s="116" t="s">
        <v>151</v>
      </c>
      <c r="F173" s="133">
        <f t="shared" si="67"/>
        <v>210423</v>
      </c>
      <c r="G173" s="133">
        <f t="shared" si="67"/>
        <v>210423</v>
      </c>
      <c r="H173" s="133">
        <f t="shared" si="67"/>
        <v>0</v>
      </c>
      <c r="I173" s="176" t="s">
        <v>204</v>
      </c>
    </row>
    <row r="174" spans="2:9" x14ac:dyDescent="0.25">
      <c r="B174" s="221">
        <v>45</v>
      </c>
      <c r="C174" s="222"/>
      <c r="D174" s="223"/>
      <c r="E174" s="121" t="s">
        <v>126</v>
      </c>
      <c r="F174" s="143">
        <v>210423</v>
      </c>
      <c r="G174" s="82">
        <v>210423</v>
      </c>
      <c r="H174" s="82">
        <f>H175+H176</f>
        <v>0</v>
      </c>
      <c r="I174" s="173" t="s">
        <v>204</v>
      </c>
    </row>
    <row r="175" spans="2:9" x14ac:dyDescent="0.25">
      <c r="B175" s="118">
        <v>4511</v>
      </c>
      <c r="C175" s="119"/>
      <c r="D175" s="120"/>
      <c r="E175" s="161" t="s">
        <v>280</v>
      </c>
      <c r="F175" s="143"/>
      <c r="G175" s="82"/>
      <c r="H175" s="82">
        <v>0</v>
      </c>
      <c r="I175" s="153"/>
    </row>
    <row r="176" spans="2:9" x14ac:dyDescent="0.25">
      <c r="B176" s="118">
        <v>4541</v>
      </c>
      <c r="C176" s="119"/>
      <c r="D176" s="120"/>
      <c r="E176" s="169" t="s">
        <v>287</v>
      </c>
      <c r="F176" s="143"/>
      <c r="G176" s="82"/>
      <c r="H176" s="82">
        <v>0</v>
      </c>
      <c r="I176" s="153"/>
    </row>
    <row r="177" spans="2:9" ht="20.25" customHeight="1" x14ac:dyDescent="0.25">
      <c r="B177" s="233" t="s">
        <v>257</v>
      </c>
      <c r="C177" s="234"/>
      <c r="D177" s="235"/>
      <c r="E177" s="111" t="s">
        <v>258</v>
      </c>
      <c r="F177" s="144">
        <f>F178</f>
        <v>6620000</v>
      </c>
      <c r="G177" s="144">
        <f>G178</f>
        <v>6620000</v>
      </c>
      <c r="H177" s="144">
        <f t="shared" ref="H177" si="68">H178</f>
        <v>1800503.36</v>
      </c>
      <c r="I177" s="81">
        <f t="shared" ref="I177:I179" si="69">H177/G177*100</f>
        <v>27.197935951661634</v>
      </c>
    </row>
    <row r="178" spans="2:9" x14ac:dyDescent="0.25">
      <c r="B178" s="236" t="s">
        <v>259</v>
      </c>
      <c r="C178" s="237"/>
      <c r="D178" s="238"/>
      <c r="E178" s="116" t="s">
        <v>260</v>
      </c>
      <c r="F178" s="133">
        <f t="shared" ref="F178:H178" si="70">F179</f>
        <v>6620000</v>
      </c>
      <c r="G178" s="133">
        <f t="shared" si="70"/>
        <v>6620000</v>
      </c>
      <c r="H178" s="133">
        <f t="shared" si="70"/>
        <v>1800503.36</v>
      </c>
      <c r="I178" s="94">
        <f t="shared" si="69"/>
        <v>27.197935951661634</v>
      </c>
    </row>
    <row r="179" spans="2:9" x14ac:dyDescent="0.25">
      <c r="B179" s="221">
        <v>45</v>
      </c>
      <c r="C179" s="222"/>
      <c r="D179" s="223"/>
      <c r="E179" s="121" t="s">
        <v>126</v>
      </c>
      <c r="F179" s="143">
        <v>6620000</v>
      </c>
      <c r="G179" s="82">
        <v>6620000</v>
      </c>
      <c r="H179" s="82">
        <f>H180</f>
        <v>1800503.36</v>
      </c>
      <c r="I179" s="153">
        <f t="shared" si="69"/>
        <v>27.197935951661634</v>
      </c>
    </row>
    <row r="180" spans="2:9" x14ac:dyDescent="0.25">
      <c r="B180" s="118">
        <v>4511</v>
      </c>
      <c r="C180" s="119"/>
      <c r="D180" s="120"/>
      <c r="E180" s="161" t="s">
        <v>280</v>
      </c>
      <c r="F180" s="167"/>
      <c r="G180" s="168"/>
      <c r="H180" s="164">
        <v>1800503.36</v>
      </c>
      <c r="I180" s="82"/>
    </row>
  </sheetData>
  <mergeCells count="88">
    <mergeCell ref="D1:H1"/>
    <mergeCell ref="B3:I3"/>
    <mergeCell ref="B5:I5"/>
    <mergeCell ref="B7:E7"/>
    <mergeCell ref="B8:E8"/>
    <mergeCell ref="B80:D80"/>
    <mergeCell ref="B83:D83"/>
    <mergeCell ref="B97:D97"/>
    <mergeCell ref="B107:D107"/>
    <mergeCell ref="B108:D108"/>
    <mergeCell ref="B178:D178"/>
    <mergeCell ref="B179:D179"/>
    <mergeCell ref="B169:D169"/>
    <mergeCell ref="B173:D173"/>
    <mergeCell ref="B147:D147"/>
    <mergeCell ref="B149:D149"/>
    <mergeCell ref="B150:D150"/>
    <mergeCell ref="B151:D151"/>
    <mergeCell ref="B152:D152"/>
    <mergeCell ref="B165:D165"/>
    <mergeCell ref="B170:D170"/>
    <mergeCell ref="B177:D177"/>
    <mergeCell ref="B166:D166"/>
    <mergeCell ref="B172:D172"/>
    <mergeCell ref="B18:E18"/>
    <mergeCell ref="B19:E19"/>
    <mergeCell ref="B16:E16"/>
    <mergeCell ref="B143:D143"/>
    <mergeCell ref="B162:D162"/>
    <mergeCell ref="B138:D138"/>
    <mergeCell ref="B36:D36"/>
    <mergeCell ref="B55:D55"/>
    <mergeCell ref="B98:D98"/>
    <mergeCell ref="B111:D111"/>
    <mergeCell ref="B112:D112"/>
    <mergeCell ref="B137:D137"/>
    <mergeCell ref="B64:D64"/>
    <mergeCell ref="B65:D65"/>
    <mergeCell ref="B67:D67"/>
    <mergeCell ref="B79:D79"/>
    <mergeCell ref="B73:D73"/>
    <mergeCell ref="B94:D94"/>
    <mergeCell ref="B26:E26"/>
    <mergeCell ref="B9:E9"/>
    <mergeCell ref="B10:E10"/>
    <mergeCell ref="B11:E11"/>
    <mergeCell ref="B12:E12"/>
    <mergeCell ref="B27:E27"/>
    <mergeCell ref="B22:E22"/>
    <mergeCell ref="B23:E23"/>
    <mergeCell ref="B24:E24"/>
    <mergeCell ref="B25:E25"/>
    <mergeCell ref="B13:E13"/>
    <mergeCell ref="B14:E14"/>
    <mergeCell ref="B17:E17"/>
    <mergeCell ref="B15:E15"/>
    <mergeCell ref="B20:E20"/>
    <mergeCell ref="B21:E21"/>
    <mergeCell ref="B34:D34"/>
    <mergeCell ref="B37:D37"/>
    <mergeCell ref="B40:D40"/>
    <mergeCell ref="B29:E29"/>
    <mergeCell ref="B30:E30"/>
    <mergeCell ref="B31:E31"/>
    <mergeCell ref="B33:D33"/>
    <mergeCell ref="B32:E32"/>
    <mergeCell ref="B28:E28"/>
    <mergeCell ref="B145:D145"/>
    <mergeCell ref="B146:D146"/>
    <mergeCell ref="B174:D174"/>
    <mergeCell ref="B153:D153"/>
    <mergeCell ref="B156:D156"/>
    <mergeCell ref="B157:D157"/>
    <mergeCell ref="B159:D159"/>
    <mergeCell ref="B163:D163"/>
    <mergeCell ref="B164:D164"/>
    <mergeCell ref="B132:D132"/>
    <mergeCell ref="B133:D133"/>
    <mergeCell ref="B134:D134"/>
    <mergeCell ref="B141:D141"/>
    <mergeCell ref="B142:D142"/>
    <mergeCell ref="B117:D117"/>
    <mergeCell ref="B106:D106"/>
    <mergeCell ref="B125:D125"/>
    <mergeCell ref="B126:D126"/>
    <mergeCell ref="B129:D129"/>
    <mergeCell ref="B124:D124"/>
    <mergeCell ref="B128:D128"/>
  </mergeCells>
  <pageMargins left="0.7" right="0.7" top="0.75" bottom="0.75" header="0.3" footer="0.3"/>
  <pageSetup paperSize="9" scale="42" fitToHeight="0" orientation="portrait" r:id="rId1"/>
  <ignoredErrors>
    <ignoredError sqref="F13:H13 F27:H27 F29:H29 F164:H164 F151:H151" formula="1"/>
    <ignoredError sqref="I137 I141:I142 I149:I152 I156 I162:I165 I169 I177:I178" evalError="1"/>
    <ignoredError sqref="B178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B3A7-215E-471D-A26D-27A6C8F20327}">
  <sheetPr>
    <pageSetUpPr fitToPage="1"/>
  </sheetPr>
  <dimension ref="A4:Q8"/>
  <sheetViews>
    <sheetView workbookViewId="0">
      <selection activeCell="H15" sqref="H15"/>
    </sheetView>
  </sheetViews>
  <sheetFormatPr defaultRowHeight="15" x14ac:dyDescent="0.25"/>
  <cols>
    <col min="1" max="1" width="13.85546875" customWidth="1"/>
    <col min="6" max="6" width="25.28515625" customWidth="1"/>
    <col min="12" max="12" width="19.42578125" customWidth="1"/>
    <col min="13" max="13" width="15.85546875" customWidth="1"/>
    <col min="14" max="14" width="25.140625" customWidth="1"/>
    <col min="15" max="15" width="20.7109375" customWidth="1"/>
    <col min="16" max="16" width="19" customWidth="1"/>
    <col min="17" max="17" width="22.5703125" customWidth="1"/>
  </cols>
  <sheetData>
    <row r="4" spans="1:17" ht="18" x14ac:dyDescent="0.25">
      <c r="A4" s="184" t="s">
        <v>173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</row>
    <row r="5" spans="1:17" x14ac:dyDescent="0.25">
      <c r="B5" s="191" t="s">
        <v>212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</row>
    <row r="6" spans="1:17" x14ac:dyDescent="0.25">
      <c r="B6" s="179"/>
      <c r="C6" s="185"/>
      <c r="D6" s="185"/>
      <c r="E6" s="185"/>
      <c r="F6" s="185"/>
      <c r="G6" s="185"/>
      <c r="H6" s="185"/>
      <c r="I6" s="185"/>
      <c r="J6" s="185"/>
      <c r="K6" s="185"/>
    </row>
    <row r="7" spans="1:17" x14ac:dyDescent="0.25">
      <c r="A7" s="88" t="s">
        <v>174</v>
      </c>
      <c r="B7" s="260" t="s">
        <v>175</v>
      </c>
      <c r="C7" s="261"/>
      <c r="D7" s="261"/>
      <c r="E7" s="261"/>
      <c r="F7" s="262"/>
      <c r="G7" s="260" t="s">
        <v>176</v>
      </c>
      <c r="H7" s="261"/>
      <c r="I7" s="262"/>
      <c r="J7" s="186" t="s">
        <v>177</v>
      </c>
      <c r="K7" s="188"/>
      <c r="L7" s="89" t="s">
        <v>178</v>
      </c>
      <c r="M7" s="88" t="s">
        <v>179</v>
      </c>
      <c r="N7" s="88" t="s">
        <v>180</v>
      </c>
      <c r="O7" s="88" t="s">
        <v>261</v>
      </c>
      <c r="P7" s="88" t="s">
        <v>262</v>
      </c>
      <c r="Q7" s="88" t="s">
        <v>263</v>
      </c>
    </row>
    <row r="8" spans="1:17" x14ac:dyDescent="0.25">
      <c r="A8" s="90" t="s">
        <v>205</v>
      </c>
      <c r="B8" s="180" t="s">
        <v>204</v>
      </c>
      <c r="C8" s="181"/>
      <c r="D8" s="181"/>
      <c r="E8" s="181"/>
      <c r="F8" s="181"/>
      <c r="G8" s="182" t="s">
        <v>204</v>
      </c>
      <c r="H8" s="183"/>
      <c r="I8" s="183"/>
      <c r="J8" s="258" t="s">
        <v>204</v>
      </c>
      <c r="K8" s="259"/>
      <c r="L8" s="98" t="s">
        <v>204</v>
      </c>
      <c r="M8" s="99" t="s">
        <v>204</v>
      </c>
      <c r="N8" s="99" t="s">
        <v>204</v>
      </c>
      <c r="O8" s="99" t="s">
        <v>204</v>
      </c>
      <c r="P8" s="99" t="s">
        <v>204</v>
      </c>
      <c r="Q8" s="99" t="s">
        <v>204</v>
      </c>
    </row>
  </sheetData>
  <mergeCells count="9">
    <mergeCell ref="B8:F8"/>
    <mergeCell ref="G8:I8"/>
    <mergeCell ref="J8:K8"/>
    <mergeCell ref="A4:Q4"/>
    <mergeCell ref="B5:O5"/>
    <mergeCell ref="B6:K6"/>
    <mergeCell ref="B7:F7"/>
    <mergeCell ref="G7:I7"/>
    <mergeCell ref="J7:K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DFAC-8CC9-4AD2-90A9-7E166F70A7C1}">
  <sheetPr>
    <pageSetUpPr fitToPage="1"/>
  </sheetPr>
  <dimension ref="A4:O11"/>
  <sheetViews>
    <sheetView tabSelected="1" workbookViewId="0">
      <selection activeCell="G20" sqref="G20"/>
    </sheetView>
  </sheetViews>
  <sheetFormatPr defaultRowHeight="15" x14ac:dyDescent="0.25"/>
  <cols>
    <col min="1" max="1" width="15" customWidth="1"/>
    <col min="9" max="9" width="6.140625" customWidth="1"/>
    <col min="10" max="10" width="20.7109375" customWidth="1"/>
    <col min="14" max="14" width="17.42578125" customWidth="1"/>
    <col min="15" max="15" width="20.7109375" customWidth="1"/>
  </cols>
  <sheetData>
    <row r="4" spans="1:15" ht="18" x14ac:dyDescent="0.25">
      <c r="A4" s="184" t="s">
        <v>181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1:15" x14ac:dyDescent="0.25">
      <c r="A5" s="191" t="s">
        <v>213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</row>
    <row r="6" spans="1:15" x14ac:dyDescent="0.25">
      <c r="B6" s="179"/>
      <c r="C6" s="185"/>
      <c r="D6" s="185"/>
      <c r="E6" s="185"/>
      <c r="F6" s="185"/>
      <c r="G6" s="185"/>
      <c r="H6" s="185"/>
      <c r="I6" s="185"/>
    </row>
    <row r="7" spans="1:15" ht="39" x14ac:dyDescent="0.25">
      <c r="A7" s="88" t="s">
        <v>174</v>
      </c>
      <c r="B7" s="186" t="s">
        <v>182</v>
      </c>
      <c r="C7" s="187"/>
      <c r="D7" s="187"/>
      <c r="E7" s="187"/>
      <c r="F7" s="188"/>
      <c r="G7" s="186" t="s">
        <v>183</v>
      </c>
      <c r="H7" s="189"/>
      <c r="I7" s="190"/>
      <c r="J7" s="92" t="s">
        <v>184</v>
      </c>
      <c r="K7" s="93" t="s">
        <v>185</v>
      </c>
      <c r="L7" s="93" t="s">
        <v>186</v>
      </c>
      <c r="M7" s="93" t="s">
        <v>187</v>
      </c>
      <c r="N7" s="93" t="s">
        <v>188</v>
      </c>
      <c r="O7" s="93" t="s">
        <v>189</v>
      </c>
    </row>
    <row r="8" spans="1:15" ht="21" customHeight="1" x14ac:dyDescent="0.25">
      <c r="A8" s="90"/>
      <c r="B8" s="180"/>
      <c r="C8" s="181"/>
      <c r="D8" s="181"/>
      <c r="E8" s="181"/>
      <c r="F8" s="181"/>
      <c r="G8" s="182"/>
      <c r="H8" s="183"/>
      <c r="I8" s="183"/>
      <c r="J8" s="91"/>
      <c r="K8" s="90"/>
      <c r="L8" s="90"/>
      <c r="M8" s="90"/>
      <c r="N8" s="90"/>
      <c r="O8" s="90"/>
    </row>
    <row r="10" spans="1:15" x14ac:dyDescent="0.25">
      <c r="N10" s="179" t="s">
        <v>291</v>
      </c>
      <c r="O10" s="179"/>
    </row>
    <row r="11" spans="1:15" x14ac:dyDescent="0.25">
      <c r="N11" s="179" t="s">
        <v>292</v>
      </c>
      <c r="O11" s="179"/>
    </row>
  </sheetData>
  <mergeCells count="9">
    <mergeCell ref="N10:O10"/>
    <mergeCell ref="N11:O11"/>
    <mergeCell ref="B8:F8"/>
    <mergeCell ref="G8:I8"/>
    <mergeCell ref="A4:O4"/>
    <mergeCell ref="B6:I6"/>
    <mergeCell ref="B7:F7"/>
    <mergeCell ref="G7:I7"/>
    <mergeCell ref="A5:O5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 </vt:lpstr>
      <vt:lpstr>Izvj.o zaduž.na dom.i str.trž.</vt:lpstr>
      <vt:lpstr>Izvj.o danim zajm.i potr.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Marčela Ovčarić</cp:lastModifiedBy>
  <cp:lastPrinted>2026-07-27T07:26:31Z</cp:lastPrinted>
  <dcterms:created xsi:type="dcterms:W3CDTF">2022-08-12T12:51:27Z</dcterms:created>
  <dcterms:modified xsi:type="dcterms:W3CDTF">2026-07-28T07:13:53Z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